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drawings/drawing10.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640" windowWidth="11640" windowHeight="3570" tabRatio="797" firstSheet="1" activeTab="11"/>
  </bookViews>
  <sheets>
    <sheet name="Thong tin" sheetId="1" r:id="rId1"/>
    <sheet name="01" sheetId="2" r:id="rId2"/>
    <sheet name="PT 01" sheetId="3" r:id="rId3"/>
    <sheet name="02" sheetId="4" r:id="rId4"/>
    <sheet name="PT02" sheetId="5" r:id="rId5"/>
    <sheet name="03" sheetId="6" r:id="rId6"/>
    <sheet name="PT03" sheetId="7" r:id="rId7"/>
    <sheet name="04" sheetId="8" r:id="rId8"/>
    <sheet name="PT04" sheetId="9" r:id="rId9"/>
    <sheet name="05" sheetId="10" r:id="rId10"/>
    <sheet name="06" sheetId="11" r:id="rId11"/>
    <sheet name="07" sheetId="12" r:id="rId12"/>
    <sheet name="08" sheetId="13" r:id="rId13"/>
    <sheet name="09" sheetId="14" r:id="rId14"/>
    <sheet name="10" sheetId="15" r:id="rId15"/>
    <sheet name="11 " sheetId="16" r:id="rId16"/>
    <sheet name="12" sheetId="17" r:id="rId17"/>
    <sheet name="13" sheetId="18" r:id="rId18"/>
    <sheet name="14" sheetId="19" r:id="rId19"/>
    <sheet name="15" sheetId="20" r:id="rId20"/>
    <sheet name="16" sheetId="21" r:id="rId21"/>
    <sheet name="17" sheetId="22" r:id="rId22"/>
    <sheet name="18" sheetId="23" r:id="rId23"/>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Fill" hidden="1">#REF!</definedName>
    <definedName name="_xlfn.COUNTIFS" hidden="1">#NAME?</definedName>
    <definedName name="_xlfn.SUMIFS" hidden="1">#NAME?</definedName>
    <definedName name="BangtinhlaichamTHA">#REF!</definedName>
    <definedName name="BAOGIATHANG">'[3]BAOGIATHANG'!$B$3:$E$119</definedName>
    <definedName name="Bust">#REF!</definedName>
    <definedName name="Continue">#REF!</definedName>
    <definedName name="CPT">#REF!</definedName>
    <definedName name="cv">'[4]gvl'!$N$17</definedName>
    <definedName name="DAODAT">'[3]DAODAT'!$A$2:$Q$88</definedName>
    <definedName name="DATDAO">#REF!</definedName>
    <definedName name="dd1x2">'[4]gvl'!$N$9</definedName>
    <definedName name="DL">#REF!</definedName>
    <definedName name="Documents_array">#REF!</definedName>
    <definedName name="Dutoan2001" localSheetId="1">'[6]Tro giup'!$A$1</definedName>
    <definedName name="Dutoan2001" localSheetId="3">'[6]Tro giup'!$A$1</definedName>
    <definedName name="Dutoan2001" localSheetId="5">'[6]Tro giup'!$A$1</definedName>
    <definedName name="Dutoan2001" localSheetId="7">'[6]Tro giup'!$A$1</definedName>
    <definedName name="Dutoan2001" localSheetId="9">'[6]Tro giup'!$A$1</definedName>
    <definedName name="Dutoan2001" localSheetId="10">'[6]Tro giup'!$A$1</definedName>
    <definedName name="Dutoan2001" localSheetId="11">'[6]Tro giup'!$A$1</definedName>
    <definedName name="Dutoan2001" localSheetId="12">'[6]Tro giup'!$A$1</definedName>
    <definedName name="Dutoan2001" localSheetId="13">'[6]Tro giup'!$A$1</definedName>
    <definedName name="Dutoan2001" localSheetId="14">'[6]Tro giup'!$A$1</definedName>
    <definedName name="Dutoan2001" localSheetId="15">'[6]Tro giup'!$A$1</definedName>
    <definedName name="Dutoan2001" localSheetId="16">'[6]Tro giup'!$A$1</definedName>
    <definedName name="Dutoan2001" localSheetId="17">'[6]Tro giup'!$A$1</definedName>
    <definedName name="Dutoan2001" localSheetId="18">'[6]Tro giup'!$A$1</definedName>
    <definedName name="Dutoan2001" localSheetId="19">'[6]Tro giup'!$A$1</definedName>
    <definedName name="Dutoan2001" localSheetId="20">'[6]Tro giup'!$A$1</definedName>
    <definedName name="Dutoan2001" localSheetId="21">'[6]Tro giup'!$A$1</definedName>
    <definedName name="Dutoan2001" localSheetId="22">'[6]Tro giup'!$A$1</definedName>
    <definedName name="Dutoan2001" localSheetId="2">'[6]Tro giup'!$A$1</definedName>
    <definedName name="Dutoan2001" localSheetId="4">'[6]Tro giup'!$A$1</definedName>
    <definedName name="Dutoan2001" localSheetId="6">'[6]Tro giup'!$A$1</definedName>
    <definedName name="Dutoan2001" localSheetId="8">'[6]Tro giup'!$A$1</definedName>
    <definedName name="Dutoan2001" localSheetId="0">'[6]Tro giup'!$A$1</definedName>
    <definedName name="Dutoan2001">'[6]Tro giup'!$A$1</definedName>
    <definedName name="f199998">#REF!</definedName>
    <definedName name="Hello">#REF!</definedName>
    <definedName name="HSoChietKhau" localSheetId="1">'[5]Th_so'!$B$6</definedName>
    <definedName name="HSoChietKhau" localSheetId="3">'[5]Th_so'!$B$6</definedName>
    <definedName name="HSoChietKhau" localSheetId="5">'[5]Th_so'!$B$6</definedName>
    <definedName name="HSoChietKhau" localSheetId="7">'[5]Th_so'!$B$6</definedName>
    <definedName name="HSoChietKhau" localSheetId="9">'[5]Th_so'!$B$6</definedName>
    <definedName name="HSoChietKhau" localSheetId="10">'[5]Th_so'!$B$6</definedName>
    <definedName name="HSoChietKhau" localSheetId="11">'[5]Th_so'!$B$6</definedName>
    <definedName name="HSoChietKhau" localSheetId="12">'[5]Th_so'!$B$6</definedName>
    <definedName name="HSoChietKhau" localSheetId="13">'[5]Th_so'!$B$6</definedName>
    <definedName name="HSoChietKhau" localSheetId="14">'[5]Th_so'!$B$6</definedName>
    <definedName name="HSoChietKhau" localSheetId="15">'[5]Th_so'!$B$6</definedName>
    <definedName name="HSoChietKhau" localSheetId="16">'[5]Th_so'!$B$6</definedName>
    <definedName name="HSoChietKhau" localSheetId="17">'[5]Th_so'!$B$6</definedName>
    <definedName name="HSoChietKhau" localSheetId="18">'[5]Th_so'!$B$6</definedName>
    <definedName name="HSoChietKhau" localSheetId="19">'[5]Th_so'!$B$6</definedName>
    <definedName name="HSoChietKhau" localSheetId="20">'[5]Th_so'!$B$6</definedName>
    <definedName name="HSoChietKhau" localSheetId="21">'[5]Th_so'!$B$6</definedName>
    <definedName name="HSoChietKhau" localSheetId="22">'[5]Th_so'!$B$6</definedName>
    <definedName name="HSoChietKhau" localSheetId="2">'[5]Th_so'!$B$6</definedName>
    <definedName name="HSoChietKhau" localSheetId="4">'[5]Th_so'!$B$6</definedName>
    <definedName name="HSoChietKhau" localSheetId="6">'[5]Th_so'!$B$6</definedName>
    <definedName name="HSoChietKhau" localSheetId="8">'[5]Th_so'!$B$6</definedName>
    <definedName name="HSoChietKhau" localSheetId="0">'[5]Th_so'!$B$6</definedName>
    <definedName name="HSoChietKhau">'[5]Th_so'!$B$6</definedName>
    <definedName name="InDoiTuong" localSheetId="12">#REF!</definedName>
    <definedName name="InDoiTuong" localSheetId="13">#REF!</definedName>
    <definedName name="InDoiTuong" localSheetId="14">#REF!</definedName>
    <definedName name="InDoiTuong" localSheetId="15">#REF!</definedName>
    <definedName name="InDoiTuong" localSheetId="16">#REF!</definedName>
    <definedName name="InDoiTuong" localSheetId="17">#REF!</definedName>
    <definedName name="InDoiTuong" localSheetId="18">#REF!</definedName>
    <definedName name="InDoiTuong" localSheetId="19">#REF!</definedName>
    <definedName name="InDoiTuong" localSheetId="20">#REF!</definedName>
    <definedName name="InDoiTuong" localSheetId="21">#REF!</definedName>
    <definedName name="InDoiTuong" localSheetId="22">#REF!</definedName>
    <definedName name="InDoiTuong">#REF!</definedName>
    <definedName name="InGiaTri" localSheetId="1">#REF!</definedName>
    <definedName name="InGiaTri" localSheetId="3">#REF!</definedName>
    <definedName name="InGiaTri" localSheetId="5">#REF!</definedName>
    <definedName name="InGiaTri" localSheetId="7">#REF!</definedName>
    <definedName name="InGiaTri" localSheetId="9">#REF!</definedName>
    <definedName name="InGiaTri" localSheetId="10">#REF!</definedName>
    <definedName name="InGiaTri" localSheetId="11">#REF!</definedName>
    <definedName name="InGiaTri" localSheetId="12">#REF!</definedName>
    <definedName name="InGiaTri" localSheetId="13">#REF!</definedName>
    <definedName name="InGiaTri" localSheetId="14">#REF!</definedName>
    <definedName name="InGiaTri" localSheetId="15">#REF!</definedName>
    <definedName name="InGiaTri" localSheetId="16">#REF!</definedName>
    <definedName name="InGiaTri" localSheetId="17">#REF!</definedName>
    <definedName name="InGiaTri" localSheetId="18">#REF!</definedName>
    <definedName name="InGiaTri" localSheetId="19">#REF!</definedName>
    <definedName name="InGiaTri" localSheetId="20">#REF!</definedName>
    <definedName name="InGiaTri" localSheetId="21">#REF!</definedName>
    <definedName name="InGiaTri" localSheetId="22">#REF!</definedName>
    <definedName name="InGiaTri" localSheetId="2">#REF!</definedName>
    <definedName name="InGiaTri" localSheetId="4">#REF!</definedName>
    <definedName name="InGiaTri" localSheetId="6">#REF!</definedName>
    <definedName name="InGiaTri" localSheetId="8">#REF!</definedName>
    <definedName name="InGiaTri" localSheetId="0">#REF!</definedName>
    <definedName name="InGiaTri">#REF!</definedName>
    <definedName name="InPhanTich" localSheetId="1">#REF!</definedName>
    <definedName name="InPhanTich" localSheetId="3">#REF!</definedName>
    <definedName name="InPhanTich" localSheetId="5">#REF!</definedName>
    <definedName name="InPhanTich" localSheetId="7">#REF!</definedName>
    <definedName name="InPhanTich" localSheetId="9">#REF!</definedName>
    <definedName name="InPhanTich" localSheetId="10">#REF!</definedName>
    <definedName name="InPhanTich" localSheetId="11">#REF!</definedName>
    <definedName name="InPhanTich" localSheetId="12">#REF!</definedName>
    <definedName name="InPhanTich" localSheetId="13">#REF!</definedName>
    <definedName name="InPhanTich" localSheetId="14">#REF!</definedName>
    <definedName name="InPhanTich" localSheetId="15">#REF!</definedName>
    <definedName name="InPhanTich" localSheetId="16">#REF!</definedName>
    <definedName name="InPhanTich" localSheetId="17">#REF!</definedName>
    <definedName name="InPhanTich" localSheetId="18">#REF!</definedName>
    <definedName name="InPhanTich" localSheetId="19">#REF!</definedName>
    <definedName name="InPhanTich" localSheetId="20">#REF!</definedName>
    <definedName name="InPhanTich" localSheetId="21">#REF!</definedName>
    <definedName name="InPhanTich" localSheetId="22">#REF!</definedName>
    <definedName name="InPhanTich" localSheetId="2">#REF!</definedName>
    <definedName name="InPhanTich" localSheetId="4">#REF!</definedName>
    <definedName name="InPhanTich" localSheetId="6">#REF!</definedName>
    <definedName name="InPhanTich" localSheetId="8">#REF!</definedName>
    <definedName name="InPhanTich" localSheetId="0">#REF!</definedName>
    <definedName name="InPhanTich">#REF!</definedName>
    <definedName name="InTHTien" localSheetId="1">#REF!</definedName>
    <definedName name="InTHTien" localSheetId="3">#REF!</definedName>
    <definedName name="InTHTien" localSheetId="5">#REF!</definedName>
    <definedName name="InTHTien" localSheetId="7">#REF!</definedName>
    <definedName name="InTHTien" localSheetId="9">#REF!</definedName>
    <definedName name="InTHTien" localSheetId="10">#REF!</definedName>
    <definedName name="InTHTien" localSheetId="11">#REF!</definedName>
    <definedName name="InTHTien" localSheetId="12">#REF!</definedName>
    <definedName name="InTHTien" localSheetId="13">#REF!</definedName>
    <definedName name="InTHTien" localSheetId="14">#REF!</definedName>
    <definedName name="InTHTien" localSheetId="15">#REF!</definedName>
    <definedName name="InTHTien" localSheetId="16">#REF!</definedName>
    <definedName name="InTHTien" localSheetId="17">#REF!</definedName>
    <definedName name="InTHTien" localSheetId="18">#REF!</definedName>
    <definedName name="InTHTien" localSheetId="19">#REF!</definedName>
    <definedName name="InTHTien" localSheetId="20">#REF!</definedName>
    <definedName name="InTHTien" localSheetId="21">#REF!</definedName>
    <definedName name="InTHTien" localSheetId="22">#REF!</definedName>
    <definedName name="InTHTien" localSheetId="2">#REF!</definedName>
    <definedName name="InTHTien" localSheetId="4">#REF!</definedName>
    <definedName name="InTHTien" localSheetId="6">#REF!</definedName>
    <definedName name="InTHTien" localSheetId="8">#REF!</definedName>
    <definedName name="InTHTien" localSheetId="0">#REF!</definedName>
    <definedName name="InTHTien">#REF!</definedName>
    <definedName name="InTHViec" localSheetId="1">#REF!</definedName>
    <definedName name="InTHViec" localSheetId="3">#REF!</definedName>
    <definedName name="InTHViec" localSheetId="5">#REF!</definedName>
    <definedName name="InTHViec" localSheetId="7">#REF!</definedName>
    <definedName name="InTHViec" localSheetId="9">#REF!</definedName>
    <definedName name="InTHViec" localSheetId="10">#REF!</definedName>
    <definedName name="InTHViec" localSheetId="11">#REF!</definedName>
    <definedName name="InTHViec" localSheetId="12">#REF!</definedName>
    <definedName name="InTHViec" localSheetId="13">#REF!</definedName>
    <definedName name="InTHViec" localSheetId="14">#REF!</definedName>
    <definedName name="InTHViec" localSheetId="15">#REF!</definedName>
    <definedName name="InTHViec" localSheetId="16">#REF!</definedName>
    <definedName name="InTHViec" localSheetId="17">#REF!</definedName>
    <definedName name="InTHViec" localSheetId="18">#REF!</definedName>
    <definedName name="InTHViec" localSheetId="19">#REF!</definedName>
    <definedName name="InTHViec" localSheetId="20">#REF!</definedName>
    <definedName name="InTHViec" localSheetId="21">#REF!</definedName>
    <definedName name="InTHViec" localSheetId="22">#REF!</definedName>
    <definedName name="InTHViec" localSheetId="2">#REF!</definedName>
    <definedName name="InTHViec" localSheetId="4">#REF!</definedName>
    <definedName name="InTHViec" localSheetId="6">#REF!</definedName>
    <definedName name="InTHViec" localSheetId="8">#REF!</definedName>
    <definedName name="InTHViec" localSheetId="0">#REF!</definedName>
    <definedName name="InTHViec">#REF!</definedName>
    <definedName name="InViec" localSheetId="1">#REF!</definedName>
    <definedName name="InViec" localSheetId="3">#REF!</definedName>
    <definedName name="InViec" localSheetId="5">#REF!</definedName>
    <definedName name="InViec" localSheetId="7">#REF!</definedName>
    <definedName name="InViec" localSheetId="9">#REF!</definedName>
    <definedName name="InViec" localSheetId="10">#REF!</definedName>
    <definedName name="InViec" localSheetId="11">#REF!</definedName>
    <definedName name="InViec" localSheetId="12">#REF!</definedName>
    <definedName name="InViec" localSheetId="13">#REF!</definedName>
    <definedName name="InViec" localSheetId="14">#REF!</definedName>
    <definedName name="InViec" localSheetId="15">#REF!</definedName>
    <definedName name="InViec" localSheetId="16">#REF!</definedName>
    <definedName name="InViec" localSheetId="17">#REF!</definedName>
    <definedName name="InViec" localSheetId="18">#REF!</definedName>
    <definedName name="InViec" localSheetId="19">#REF!</definedName>
    <definedName name="InViec" localSheetId="20">#REF!</definedName>
    <definedName name="InViec" localSheetId="21">#REF!</definedName>
    <definedName name="InViec" localSheetId="22">#REF!</definedName>
    <definedName name="InViec" localSheetId="2">#REF!</definedName>
    <definedName name="InViec" localSheetId="4">#REF!</definedName>
    <definedName name="InViec" localSheetId="6">#REF!</definedName>
    <definedName name="InViec" localSheetId="8">#REF!</definedName>
    <definedName name="InViec" localSheetId="0">#REF!</definedName>
    <definedName name="InViec">#REF!</definedName>
    <definedName name="Ktra">#REF!</definedName>
    <definedName name="M">#REF!</definedName>
    <definedName name="MakeIt">#REF!</definedName>
    <definedName name="Morning">#REF!</definedName>
    <definedName name="Nguyennhan" localSheetId="12">'[12]Nguyen_nhan'!$B$3:$B$16</definedName>
    <definedName name="Nguyennhan" localSheetId="13">'[12]Nguyen_nhan'!$B$3:$B$16</definedName>
    <definedName name="Nguyennhan" localSheetId="14">'[12]Nguyen_nhan'!$B$3:$B$16</definedName>
    <definedName name="Nguyennhan" localSheetId="15">'[12]Nguyen_nhan'!$B$3:$B$16</definedName>
    <definedName name="Nguyennhan" localSheetId="16">'[12]Nguyen_nhan'!$B$3:$B$16</definedName>
    <definedName name="Nguyennhan" localSheetId="17">'[12]Nguyen_nhan'!$B$3:$B$16</definedName>
    <definedName name="Nguyennhan" localSheetId="18">'[12]Nguyen_nhan'!$B$3:$B$16</definedName>
    <definedName name="Nguyennhan" localSheetId="19">'[12]Nguyen_nhan'!$B$3:$B$16</definedName>
    <definedName name="Nguyennhan" localSheetId="20">'[12]Nguyen_nhan'!$B$3:$B$16</definedName>
    <definedName name="Nguyennhan" localSheetId="21">'[12]Nguyen_nhan'!$B$3:$B$16</definedName>
    <definedName name="Nguyennhan" localSheetId="22">'[12]Nguyen_nhan'!$B$3:$B$16</definedName>
    <definedName name="Nguyennhan">'[8]Nguyen_nhan'!$B$3:$B$16</definedName>
    <definedName name="nuoc">'[4]gvl'!$N$38</definedName>
    <definedName name="Poppy">#REF!</definedName>
    <definedName name="_xlnm.Print_Area" localSheetId="1">'01'!$A$1:$N$26</definedName>
    <definedName name="_xlnm.Print_Area" localSheetId="3">'02'!$A$1:$O$26</definedName>
    <definedName name="_xlnm.Print_Area" localSheetId="5">'03'!$A$1:$N$27</definedName>
    <definedName name="_xlnm.Print_Area" localSheetId="7">'04'!$A$1:$O$26</definedName>
    <definedName name="_xlnm.Print_Area" localSheetId="9">'05'!$A$1:$L$37</definedName>
    <definedName name="_xlnm.Print_Area" localSheetId="10">'06'!$A$1:$S$80</definedName>
    <definedName name="_xlnm.Print_Area" localSheetId="11">'07'!$A$1:$T$77</definedName>
    <definedName name="_xlnm.Print_Area" localSheetId="12">'08'!$A$1:$N$30</definedName>
    <definedName name="_xlnm.Print_Area" localSheetId="15">'11 '!$A$1:$U$32</definedName>
    <definedName name="_xlnm.Print_Area" localSheetId="4">'PT02'!$A$1:$C$40</definedName>
    <definedName name="_xlnm.Print_Area" localSheetId="8">'PT04'!$A$1:$C$43</definedName>
    <definedName name="_xlnm.Print_Titles" localSheetId="10">'06'!$6:$10</definedName>
    <definedName name="_xlnm.Print_Titles" localSheetId="11">'07'!$6:$10</definedName>
    <definedName name="_xlnm.Print_Titles" localSheetId="13">'09'!$6:$10</definedName>
    <definedName name="_xlnm.Print_Titles" localSheetId="14">'10'!$6:$10</definedName>
    <definedName name="Qdinh">#REF!</definedName>
    <definedName name="t">#REF!</definedName>
    <definedName name="TaxTV">10%</definedName>
    <definedName name="TaxXL">5%</definedName>
    <definedName name="TCTD" localSheetId="12">#REF!</definedName>
    <definedName name="TCTD" localSheetId="13">#REF!</definedName>
    <definedName name="TCTD" localSheetId="14">#REF!</definedName>
    <definedName name="TCTD" localSheetId="15">#REF!</definedName>
    <definedName name="TCTD" localSheetId="16">#REF!</definedName>
    <definedName name="TCTD" localSheetId="17">#REF!</definedName>
    <definedName name="TCTD" localSheetId="18">#REF!</definedName>
    <definedName name="TCTD" localSheetId="19">#REF!</definedName>
    <definedName name="TCTD" localSheetId="20">#REF!</definedName>
    <definedName name="TCTD" localSheetId="21">#REF!</definedName>
    <definedName name="TCTD" localSheetId="22">#REF!</definedName>
    <definedName name="TCTD">#REF!</definedName>
    <definedName name="Test5">#REF!</definedName>
    <definedName name="USD_RMB">#REF!</definedName>
    <definedName name="VAÄT_LIEÄU">"nhandongia"</definedName>
    <definedName name="VANCHUYENTHUCONG">'[3]vanchuyen TC'!$B$5:$I$30</definedName>
    <definedName name="VLBETONG" localSheetId="1">'[1]Nhap thong tin'!#REF!</definedName>
    <definedName name="VLBETONG" localSheetId="3">'[1]Nhap thong tin'!#REF!</definedName>
    <definedName name="VLBETONG" localSheetId="5">'[1]Nhap thong tin'!#REF!</definedName>
    <definedName name="VLBETONG" localSheetId="7">'[1]Nhap thong tin'!#REF!</definedName>
    <definedName name="VLBETONG" localSheetId="9">'[1]Nhap thong tin'!#REF!</definedName>
    <definedName name="VLBETONG" localSheetId="10">'[1]Nhap thong tin'!#REF!</definedName>
    <definedName name="VLBETONG" localSheetId="11">'[1]Nhap thong tin'!#REF!</definedName>
    <definedName name="VLBETONG" localSheetId="12">'[1]Nhap thong tin'!#REF!</definedName>
    <definedName name="VLBETONG" localSheetId="13">'[1]Nhap thong tin'!#REF!</definedName>
    <definedName name="VLBETONG" localSheetId="14">'[1]Nhap thong tin'!#REF!</definedName>
    <definedName name="VLBETONG" localSheetId="15">'[1]Nhap thong tin'!#REF!</definedName>
    <definedName name="VLBETONG" localSheetId="16">'[1]Nhap thong tin'!#REF!</definedName>
    <definedName name="VLBETONG" localSheetId="17">'[1]Nhap thong tin'!#REF!</definedName>
    <definedName name="VLBETONG" localSheetId="18">'[1]Nhap thong tin'!#REF!</definedName>
    <definedName name="VLBETONG" localSheetId="19">'[1]Nhap thong tin'!#REF!</definedName>
    <definedName name="VLBETONG" localSheetId="20">'[1]Nhap thong tin'!#REF!</definedName>
    <definedName name="VLBETONG" localSheetId="21">'[1]Nhap thong tin'!#REF!</definedName>
    <definedName name="VLBETONG" localSheetId="22">'[1]Nhap thong tin'!#REF!</definedName>
    <definedName name="VLBETONG" localSheetId="2">'[1]Nhap thong tin'!#REF!</definedName>
    <definedName name="VLBETONG" localSheetId="4">'[1]Nhap thong tin'!#REF!</definedName>
    <definedName name="VLBETONG" localSheetId="6">'[1]Nhap thong tin'!#REF!</definedName>
    <definedName name="VLBETONG" localSheetId="8">'[1]Nhap thong tin'!#REF!</definedName>
    <definedName name="VLBETONG" localSheetId="0">'[1]Nhap thong tin'!#REF!</definedName>
    <definedName name="VLBETONG">'[1]Gia thanh'!#REF!</definedName>
    <definedName name="vnd_USD">#REF!</definedName>
    <definedName name="xm">'[4]gvl'!$N$16</definedName>
  </definedNames>
  <calcPr fullCalcOnLoad="1"/>
</workbook>
</file>

<file path=xl/comments17.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sharedStrings.xml><?xml version="1.0" encoding="utf-8"?>
<sst xmlns="http://schemas.openxmlformats.org/spreadsheetml/2006/main" count="2952" uniqueCount="549">
  <si>
    <t>A</t>
  </si>
  <si>
    <t>Có điều kiện thi hành</t>
  </si>
  <si>
    <t>Tên đơn vị</t>
  </si>
  <si>
    <t>Tổng số thụ lý</t>
  </si>
  <si>
    <t>Tổng số phải thi hành</t>
  </si>
  <si>
    <t>NGƯỜI LẬP BIỂU</t>
  </si>
  <si>
    <t>Tổng số</t>
  </si>
  <si>
    <t>Dân sự</t>
  </si>
  <si>
    <t>Khác</t>
  </si>
  <si>
    <t>I</t>
  </si>
  <si>
    <t>II</t>
  </si>
  <si>
    <t>III</t>
  </si>
  <si>
    <t>IV</t>
  </si>
  <si>
    <t>1.1</t>
  </si>
  <si>
    <t>1.2</t>
  </si>
  <si>
    <t>1.3</t>
  </si>
  <si>
    <t>1.4</t>
  </si>
  <si>
    <t>1.5</t>
  </si>
  <si>
    <t>1.6</t>
  </si>
  <si>
    <t>1.7</t>
  </si>
  <si>
    <t>Chưa có điều kiện thi hành</t>
  </si>
  <si>
    <t>Năm trước chuyển sang</t>
  </si>
  <si>
    <t>1.8</t>
  </si>
  <si>
    <t>Chỉ tiêu</t>
  </si>
  <si>
    <t>2.1</t>
  </si>
  <si>
    <t>Theo khoản 1</t>
  </si>
  <si>
    <t>2.2</t>
  </si>
  <si>
    <t>Trường hợp khác</t>
  </si>
  <si>
    <t>3.1</t>
  </si>
  <si>
    <t>Đang trong thời gian tự nguyện thi hành án</t>
  </si>
  <si>
    <t>3.2</t>
  </si>
  <si>
    <t>Đang trong thời gian chờ ý kiến chỉ đạo nghiệp vụ của cơ quan có thẩm quyền</t>
  </si>
  <si>
    <t>3.3</t>
  </si>
  <si>
    <t>4.1</t>
  </si>
  <si>
    <t>4.2</t>
  </si>
  <si>
    <t>4.3</t>
  </si>
  <si>
    <t>4.4</t>
  </si>
  <si>
    <t>4.5</t>
  </si>
  <si>
    <t>4.6</t>
  </si>
  <si>
    <t>5.1</t>
  </si>
  <si>
    <t>5.2</t>
  </si>
  <si>
    <t>5.3</t>
  </si>
  <si>
    <t xml:space="preserve">Theo khoản 1 </t>
  </si>
  <si>
    <t xml:space="preserve">Theo khoản 2 </t>
  </si>
  <si>
    <t>4.7</t>
  </si>
  <si>
    <t>Đơn vị tính: 1.000 đồng</t>
  </si>
  <si>
    <t>Án phí</t>
  </si>
  <si>
    <t>Lệ phí</t>
  </si>
  <si>
    <t>Phạt</t>
  </si>
  <si>
    <t>Tịch thu</t>
  </si>
  <si>
    <t>Truy thu</t>
  </si>
  <si>
    <t>Thu khác</t>
  </si>
  <si>
    <t>V</t>
  </si>
  <si>
    <t>VII</t>
  </si>
  <si>
    <t>VIII</t>
  </si>
  <si>
    <t>Kết quả giải quyết</t>
  </si>
  <si>
    <t>VI</t>
  </si>
  <si>
    <t>Theo điểm b khoản 1</t>
  </si>
  <si>
    <t>1.9</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</si>
  <si>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</si>
  <si>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</si>
  <si>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</si>
  <si>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Cục THADS tỉnh Kon Tum</t>
  </si>
  <si>
    <t>Người lập biểu</t>
  </si>
  <si>
    <t>Phạm Anh Vũ</t>
  </si>
  <si>
    <t>Người ký báo cáo</t>
  </si>
  <si>
    <t>Cao Minh Hoàng Tùng</t>
  </si>
  <si>
    <t>Chức danh người ký báo cáo</t>
  </si>
  <si>
    <t xml:space="preserve">CỤC TRƯỞNG
</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</si>
  <si>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</si>
  <si>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</si>
  <si>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</si>
  <si>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Biểu số: 01/TK-THA</t>
  </si>
  <si>
    <t xml:space="preserve"> KẾT QUẢ THI HÀNH ÁN DÂN SỰ TÍNH BẰNG VIỆC</t>
  </si>
  <si>
    <t xml:space="preserve">Đơn vị báo cáo: </t>
  </si>
  <si>
    <t>Ban hành theo TT số: 08/2015/TT-BTP</t>
  </si>
  <si>
    <t>Chủ động thi hành án</t>
  </si>
  <si>
    <t>ngày 26 tháng 6 năm 2015</t>
  </si>
  <si>
    <t xml:space="preserve">Đơn vị  nhận báo cáo: </t>
  </si>
  <si>
    <t>Ngày nhận báo cáo:……/….…/………………</t>
  </si>
  <si>
    <t>Tổng cục Thi hành án dân sự</t>
  </si>
  <si>
    <t>Đơn vị tính: Việc</t>
  </si>
  <si>
    <t>Tên chỉ tiêu</t>
  </si>
  <si>
    <t>Chia theo bản án, quyết định:</t>
  </si>
  <si>
    <t>Hình sự</t>
  </si>
  <si>
    <t>Hành chính</t>
  </si>
  <si>
    <t>Hôn nhân và gia đình</t>
  </si>
  <si>
    <t>Kinh doanh, thương mại</t>
  </si>
  <si>
    <t>Lao động</t>
  </si>
  <si>
    <t>Phá sản</t>
  </si>
  <si>
    <t>Trọng tài</t>
  </si>
  <si>
    <t>Việc khác</t>
  </si>
  <si>
    <t>Tổng số</t>
  </si>
  <si>
    <t>Chia ra:</t>
  </si>
  <si>
    <t>Ma tuý</t>
  </si>
  <si>
    <t xml:space="preserve">Khác </t>
  </si>
  <si>
    <t xml:space="preserve">                    A</t>
  </si>
  <si>
    <t xml:space="preserve"> Tổng số  thụ lý</t>
  </si>
  <si>
    <t xml:space="preserve"> Mới thụ lý </t>
  </si>
  <si>
    <t>Ủy thác thi hành án</t>
  </si>
  <si>
    <t>Cục THADS rút lên thi hành</t>
  </si>
  <si>
    <t>1</t>
  </si>
  <si>
    <t>Thi hành xong</t>
  </si>
  <si>
    <t>Đình chỉ thi hành án</t>
  </si>
  <si>
    <t>Đang thi hành</t>
  </si>
  <si>
    <t>Hoãn thi hành án</t>
  </si>
  <si>
    <t>Tạm đình chỉ thi hành án</t>
  </si>
  <si>
    <t>Tạm dừng thi hành án để giải quyết khiếu nại</t>
  </si>
  <si>
    <t>2</t>
  </si>
  <si>
    <r>
      <t>Tỷ lệ % =</t>
    </r>
    <r>
      <rPr>
        <sz val="10"/>
        <rFont val="Times New Roman"/>
        <family val="1"/>
      </rPr>
      <t xml:space="preserve"> (Xong+đình chỉ)/Có điều kiện *100%</t>
    </r>
  </si>
  <si>
    <t>PHÂN TÍCH MỘT SỐ CHỈ TIÊU 
VIỆC THI HÀNH ÁN DÂN SỰ CHỦ ĐỘNG</t>
  </si>
  <si>
    <r>
      <t xml:space="preserve">Số lượng </t>
    </r>
    <r>
      <rPr>
        <sz val="14"/>
        <rFont val="Times New Roman"/>
        <family val="1"/>
      </rPr>
      <t>(việc)</t>
    </r>
  </si>
  <si>
    <t xml:space="preserve">Số hoãn thi hành án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</si>
  <si>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</si>
  <si>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</si>
  <si>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</si>
  <si>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</si>
  <si>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</si>
  <si>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</si>
  <si>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Số tạm đình chỉ thi hành án</t>
  </si>
  <si>
    <t>3</t>
  </si>
  <si>
    <t>Đang trong thời gian tự nguyện thi hành  án</t>
  </si>
  <si>
    <t>Đang trong thời gian chờ ý kiến Ban Chỉ đạo thi hành án dân sự</t>
  </si>
  <si>
    <t>4</t>
  </si>
  <si>
    <t>Số đình chỉ thi hành án</t>
  </si>
  <si>
    <t>Theo điểm a khoản 1</t>
  </si>
  <si>
    <t xml:space="preserve">Theo điểm d khoản 1 </t>
  </si>
  <si>
    <t>Theo điểm g khoản 1</t>
  </si>
  <si>
    <t>5</t>
  </si>
  <si>
    <t xml:space="preserve"> Số chưa có điều kiện thi hành</t>
  </si>
  <si>
    <t xml:space="preserve">Theo điểm c khoản 1 </t>
  </si>
  <si>
    <t>Số hoãn thi hành án (Điều 48 Luật Thi hành án dân sự )</t>
  </si>
  <si>
    <t>Số tạm đình chỉ thi hành án (Điều 49 Luật Thi hành án dân sự)</t>
  </si>
  <si>
    <t>Số đình chỉ thi hành án (Điều 50 Luật Thi hành án dân sự)</t>
  </si>
  <si>
    <t xml:space="preserve"> Số chưa có điều kiện thi hành ( Điều 44a Luật Thi hành án dân sự)</t>
  </si>
  <si>
    <t>Biểu số: 02/TK-THA</t>
  </si>
  <si>
    <t>Theo yêu cầu thi hành án</t>
  </si>
  <si>
    <t>Vụ việc cạnh tranh</t>
  </si>
  <si>
    <t xml:space="preserve">
Ma tuý</t>
  </si>
  <si>
    <t xml:space="preserve">
Khác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</si>
  <si>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</si>
  <si>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</si>
  <si>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t>
  </si>
  <si>
    <t>Theo điểm e khoản 1</t>
  </si>
  <si>
    <t>Theo điểm h khoản 1</t>
  </si>
  <si>
    <t xml:space="preserve">Số tạm đình chỉ thi hành án </t>
  </si>
  <si>
    <t>Theo điểm c khoản 1</t>
  </si>
  <si>
    <t xml:space="preserve">Theo điểm đ khoản 1  </t>
  </si>
  <si>
    <t xml:space="preserve">Theo điểm h khoản 1 </t>
  </si>
  <si>
    <t>Số chưa có điều kiện thi hành</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</si>
  <si>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</si>
  <si>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</si>
  <si>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</si>
  <si>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</si>
  <si>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</si>
  <si>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</si>
  <si>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</si>
  <si>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</si>
  <si>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Giảm thi hành án</t>
  </si>
  <si>
    <r>
      <t>Tỷ lệ % =</t>
    </r>
    <r>
      <rPr>
        <sz val="10"/>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</si>
  <si>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</si>
  <si>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</si>
  <si>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 xml:space="preserve">Số đình chỉ thi hành án </t>
  </si>
  <si>
    <t>Theo điểm e khoản 2</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</si>
  <si>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</si>
  <si>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</si>
  <si>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</si>
  <si>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</si>
  <si>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</si>
  <si>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Biểu số: 04/TK-THA</t>
  </si>
  <si>
    <t>PHÂN TÍCH MỘT SỐ CHỈ TIÊU 
TIỀN THI HÀNH ÁN DÂN SỰ THEO YÊU  CẦU</t>
  </si>
  <si>
    <t>Số  hoãn thi hành án</t>
  </si>
  <si>
    <t>Số  tạm đình chỉ thi hành án</t>
  </si>
  <si>
    <t xml:space="preserve">Số  chưa có điều kiện thi hành </t>
  </si>
  <si>
    <t>Biểu số: 05/TK-THA</t>
  </si>
  <si>
    <t>KẾT QUẢ THI HÀNH ÁN DÂN SỰ TÍNH BẰNG TIỀN</t>
  </si>
  <si>
    <t>Thu cho Ngân sách nhà nước, tổ chức, cá nhân được thi hành án</t>
  </si>
  <si>
    <t>Ngày nhận báo cáo:……/….…/…………</t>
  </si>
  <si>
    <t>Tịch thu và truy thu tách riêng</t>
  </si>
  <si>
    <t xml:space="preserve">Tên chỉ tiêu
</t>
  </si>
  <si>
    <t>Chia theo đối tượng được thi hành án</t>
  </si>
  <si>
    <t>TOÀN TỈNH</t>
  </si>
  <si>
    <t>Thu cho Ngân sách nhà nước</t>
  </si>
  <si>
    <t xml:space="preserve"> Thu cho tổ chức cơ quan, tổ chức </t>
  </si>
  <si>
    <t>Thu cho cá nhân</t>
  </si>
  <si>
    <t>KIỂM TRA</t>
  </si>
  <si>
    <t>B 3+B4</t>
  </si>
  <si>
    <t>CHÊNH  B3 + B4 và B 5</t>
  </si>
  <si>
    <t>B 7</t>
  </si>
  <si>
    <t>CHÊNH  B5 và B7</t>
  </si>
  <si>
    <t>kiểm tra 1</t>
  </si>
  <si>
    <t>kiểm tra 2</t>
  </si>
  <si>
    <t>NGHIỆP VỤ</t>
  </si>
  <si>
    <t>……tháng/năm ……..</t>
  </si>
  <si>
    <t>.</t>
  </si>
  <si>
    <t>7</t>
  </si>
  <si>
    <t>Hòa Bình, ngày 06 tháng 01 năm 2016</t>
  </si>
  <si>
    <t>CHI CỤC TRƯỞNG</t>
  </si>
  <si>
    <t>LƯƠNG SƠN</t>
  </si>
  <si>
    <t>KỲ SƠN</t>
  </si>
  <si>
    <t>03 tháng/năm 2016</t>
  </si>
  <si>
    <t>THÀNH PHỐ</t>
  </si>
  <si>
    <t>ĐÀ BẮC</t>
  </si>
  <si>
    <t>TÂN LẠC</t>
  </si>
  <si>
    <t>LẠC SƠN</t>
  </si>
  <si>
    <t>YÊN THỦY</t>
  </si>
  <si>
    <t>MAI CHÂU</t>
  </si>
  <si>
    <t>KIM BÔI</t>
  </si>
  <si>
    <t>LẠC THỦY</t>
  </si>
  <si>
    <t>CAO PHONG</t>
  </si>
  <si>
    <t>Biểu số: 06/TK-THA</t>
  </si>
  <si>
    <t xml:space="preserve">   KẾT QUẢ THI HÀNH ÁN DÂN SỰ TÍNH BẰNG VIỆC </t>
  </si>
  <si>
    <t xml:space="preserve">Đơn vị  báo cáo: </t>
  </si>
  <si>
    <t xml:space="preserve">CHIA THEO CƠ QUAN THI HÀNH ÁN VÀ CHẤP HÀNH VIÊN </t>
  </si>
  <si>
    <t xml:space="preserve">Đơn vị nhận báo cáo: </t>
  </si>
  <si>
    <t>Ngày nhận báo cáo:……/….…/……………</t>
  </si>
  <si>
    <t>Cục THADS  rút lên thi hành</t>
  </si>
  <si>
    <t xml:space="preserve">
Tổng số chuyển
kỳ sau</t>
  </si>
  <si>
    <t>Tỷ lệ (xong + đình chỉ)/ Có điều kiện</t>
  </si>
  <si>
    <t xml:space="preserve">Tổng số
</t>
  </si>
  <si>
    <t>Năm trước
chuyển sang</t>
  </si>
  <si>
    <t xml:space="preserve">Mới
thụ lý
</t>
  </si>
  <si>
    <t>Tổng số có điều kiện thi hành</t>
  </si>
  <si>
    <t>Thi hành
xong</t>
  </si>
  <si>
    <t>Đình chỉ
thi hành án</t>
  </si>
  <si>
    <t>Hoãn
thi hành án</t>
  </si>
  <si>
    <t>Tạm dừng THA để GQKN</t>
  </si>
  <si>
    <t>6</t>
  </si>
  <si>
    <t>8</t>
  </si>
  <si>
    <t>Các Chi cục THADS</t>
  </si>
  <si>
    <t>Chi cục THADS TP Kon Tum</t>
  </si>
  <si>
    <t>Chi cục THADS huyện Đắk Hà</t>
  </si>
  <si>
    <t>Chi cục THADS huyện Đắk Tô</t>
  </si>
  <si>
    <t>Chi cục THADS huyện Ngọc Hồi</t>
  </si>
  <si>
    <t>Chi cục THADS huyện Đắk Glei</t>
  </si>
  <si>
    <t>Chi cục THADS huyện Sa Thầy</t>
  </si>
  <si>
    <t>Chi cục THADS huyện Kon Rẫy</t>
  </si>
  <si>
    <t>Chi cục THADS huyện Kon Plong</t>
  </si>
  <si>
    <t>IX</t>
  </si>
  <si>
    <t>Chi cục THADS huyện Tu mơ rong</t>
  </si>
  <si>
    <t>X</t>
  </si>
  <si>
    <t>Chi cục THADS huyện Ia H'Drai</t>
  </si>
  <si>
    <t>Biểu số: 07/TK-THA</t>
  </si>
  <si>
    <t xml:space="preserve">   KẾT QUẢ THI HÀNH ÁN DÂN SỰ TÍNH BẰNG TIỀN</t>
  </si>
  <si>
    <t>Đơn vị  báo cáo:</t>
  </si>
  <si>
    <t>Chưa có điều
 kiện hành</t>
  </si>
  <si>
    <t>10</t>
  </si>
  <si>
    <t>9</t>
  </si>
  <si>
    <t>Biểu số: 08/TK-THA</t>
  </si>
  <si>
    <t>SỐ VIỆC ĐỀ NGHỊ TÒA ÁN XÉT MIỄN, GIẢM VÀ KẾT QUẢ XÉT MIỄN, GIẢM NGHĨA VỤ THI HÀNH ÁN DÂN SỰ</t>
  </si>
  <si>
    <r>
      <t xml:space="preserve">Đơn vị gửi báo cáo: </t>
    </r>
    <r>
      <rPr>
        <b/>
        <sz val="11"/>
        <rFont val="Times New Roman"/>
        <family val="1"/>
      </rPr>
      <t xml:space="preserve"> </t>
    </r>
  </si>
  <si>
    <t xml:space="preserve">Đơn vị nhận báo: </t>
  </si>
  <si>
    <t>Đơn vị tính: Việc  và  1.000 đồng</t>
  </si>
  <si>
    <t>Tổng số việc và số tiền  đã  đề nghị Tòa án xét miễn, giảm nghĩa vụ thi hành án dân sự</t>
  </si>
  <si>
    <t>Số việc và tiền  đã  đề nghị Tòa án xét
miễn nghĩa vụ thi hành án dân sự
 và kết quản xét miễn</t>
  </si>
  <si>
    <t>Số việc và tiền  đã  đề nghị Tòa án xét
giảm nghĩa vụ thi hành án dân sự
và kết quả xét giảm</t>
  </si>
  <si>
    <t>Tổng số đã đề nghị xét miễn, giảm</t>
  </si>
  <si>
    <t>Tổng số đã
 xét miễn, giảm</t>
  </si>
  <si>
    <t>Số đã đề nghị xét miễn</t>
  </si>
  <si>
    <t>Số  đã xét miễn</t>
  </si>
  <si>
    <t>Số  đã đề nghị giảm</t>
  </si>
  <si>
    <t>Số đã giảm</t>
  </si>
  <si>
    <t>Số việc</t>
  </si>
  <si>
    <t>Số tiền</t>
  </si>
  <si>
    <t>Cục Thi hành án DS</t>
  </si>
  <si>
    <t xml:space="preserve">    NGƯỜI LẬP BIỂU</t>
  </si>
  <si>
    <t>Biểu số: 09/TK-THA</t>
  </si>
  <si>
    <t>SỐ VIỆC, SỐ TIỀN TRONG CÁC BẢN ÁN, QUYẾT ĐỊNH TOÀ ÁN TUYÊN KHÔNG RÕ, CÓ SAI SÓT, CƠ QUAN THI HÀNH ÁN ĐÃ YÊU CẦU GIẢI THÍCH, KIẾN NGHỊ VÀ KẾT QUẢ TRẢ LỜI CỦA TÒA ÁN CÓ THẨM QUYỀN</t>
  </si>
  <si>
    <t xml:space="preserve">Đơn vị gửi báo cáo: </t>
  </si>
  <si>
    <r>
      <t>Đơn vị nhận báo cáo:</t>
    </r>
    <r>
      <rPr>
        <b/>
        <sz val="12"/>
        <rFont val="Times New Roman"/>
        <family val="1"/>
      </rPr>
      <t xml:space="preserve"> </t>
    </r>
  </si>
  <si>
    <t xml:space="preserve">Ngày nhận báo cáo  </t>
  </si>
  <si>
    <t xml:space="preserve">Tổng cục Thi hành án dân sự </t>
  </si>
  <si>
    <t xml:space="preserve">      Đơn vị tính Việc và 1.000  đồng</t>
  </si>
  <si>
    <t>Số việc, tiền trong bản án, quyết định tuyên không rõ, có sai sót, cơ quan
 Thi hành án đã có văn bản yêu cầu đính chính, giải thích và
kết quả trả lời của cơ quan có thẩm quyền</t>
  </si>
  <si>
    <t>Số việc, tiền cơ quan thi hành án kiến nghị cơ quan có thẩm quyền kháng nghị theo thủ tục giám đốc thẩm, tái thẩm và kết quả xử lý của cơ quan có thẩm quyền</t>
  </si>
  <si>
    <t>Tổng số việc đã đề nghị đính chính, giải thích</t>
  </si>
  <si>
    <t>Kết quả trả lời của cơ quan có
thẩm quyền</t>
  </si>
  <si>
    <t xml:space="preserve">Tổng số tiền đã đề nghị đính chính, giải thích
</t>
  </si>
  <si>
    <t>Tổng
 số</t>
  </si>
  <si>
    <t>Kết quả xử lý của cơ quan có thẩm quyền</t>
  </si>
  <si>
    <t xml:space="preserve">Số tiền trong các bản án, quyết định có căn cứ giám đốc thẩm, tái  thẩm          </t>
  </si>
  <si>
    <t>Số đã trả lời</t>
  </si>
  <si>
    <t>Số trả lời  chưa rõ</t>
  </si>
  <si>
    <t xml:space="preserve">Số chưa trả lời  </t>
  </si>
  <si>
    <t>Số đã kháng nghị</t>
  </si>
  <si>
    <t>Số chưa kháng nghị</t>
  </si>
  <si>
    <t>Tổng số</t>
  </si>
  <si>
    <t>Biểu số: 10/TK-THA</t>
  </si>
  <si>
    <t>SỐ VIỆC CƯỠNG CHẾ THI HÀNH ÁN KHÔNG HUY ĐỘNG LỰC LƯỢNG VÀ CÓ HUY ĐỘNG LỰC LƯỢNG</t>
  </si>
  <si>
    <r>
      <t>Đơn vị gửi báo cáo</t>
    </r>
    <r>
      <rPr>
        <b/>
        <sz val="12"/>
        <rFont val="Times New Roman"/>
        <family val="1"/>
      </rPr>
      <t xml:space="preserve">: </t>
    </r>
  </si>
  <si>
    <t>Tổng số việc đã ra quyết định cưỡng chế</t>
  </si>
  <si>
    <t>Số việc đã ra quyết định cưỡng chế</t>
  </si>
  <si>
    <t>Kết quả cưỡng chế</t>
  </si>
  <si>
    <t>Số việc đương sự tự nguyện thi hành trước khi cưỡng chế</t>
  </si>
  <si>
    <t xml:space="preserve">Số việc cưỡng chế thành công
</t>
  </si>
  <si>
    <t xml:space="preserve">Số việc cưỡng chế không thành công
</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</si>
  <si>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</si>
  <si>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</si>
  <si>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</si>
  <si>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</si>
  <si>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</si>
  <si>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</si>
  <si>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</si>
  <si>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 xml:space="preserve">A
</t>
  </si>
  <si>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</si>
  <si>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</si>
  <si>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</si>
  <si>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Biểu số: 11/TK-THA</t>
  </si>
  <si>
    <t>KHIẾU NẠI VÀ GIẢI QUYẾT KHIẾU NẠI TRONG THI HÀNH ÁN DÂN SỰ</t>
  </si>
  <si>
    <r>
      <t xml:space="preserve">Đơn vị nhận báo cáo:     </t>
    </r>
    <r>
      <rPr>
        <b/>
        <sz val="12"/>
        <rFont val="Times New Roman"/>
        <family val="1"/>
      </rPr>
      <t>Tổng cục THADS</t>
    </r>
  </si>
  <si>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</si>
  <si>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</si>
  <si>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</si>
  <si>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</si>
  <si>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</si>
  <si>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</si>
  <si>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</si>
  <si>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</si>
  <si>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</si>
  <si>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</si>
  <si>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</si>
  <si>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</si>
  <si>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</si>
  <si>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</si>
  <si>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</si>
  <si>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</si>
  <si>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mới nhận</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</si>
  <si>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</si>
  <si>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</si>
  <si>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</si>
  <si>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</si>
  <si>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</si>
  <si>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</si>
  <si>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 xml:space="preserve">            A</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</si>
  <si>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</si>
  <si>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</si>
  <si>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</si>
  <si>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</si>
  <si>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Biểu số: 12/TK-THA</t>
  </si>
  <si>
    <t>TỐ CÁO VÀ GIẢI QUYẾT TỐ CÁO TRONG THI HÀNH ÁN DÂN SỰ</t>
  </si>
  <si>
    <r>
      <t>Đơn vị gửi báo cáo:</t>
    </r>
    <r>
      <rPr>
        <b/>
        <sz val="12"/>
        <rFont val="Times New Roman"/>
        <family val="1"/>
      </rPr>
      <t xml:space="preserve"> </t>
    </r>
  </si>
  <si>
    <r>
      <t xml:space="preserve">Đơn vị nhận báo cáo:      </t>
    </r>
    <r>
      <rPr>
        <b/>
        <sz val="12"/>
        <rFont val="Times New Roman"/>
        <family val="1"/>
      </rPr>
      <t>Tổng cục THADS</t>
    </r>
  </si>
  <si>
    <t>Đơn vị tính: việc và  đơn</t>
  </si>
  <si>
    <t>Số việc tiếp nhận( Việc)</t>
  </si>
  <si>
    <t xml:space="preserve">Kết quả giải quyết số việc thuộc thẩm quyền (Viêc) </t>
  </si>
  <si>
    <t>Chia theo thời
 điểm thụ lý</t>
  </si>
  <si>
    <t xml:space="preserve">Tổng số </t>
  </si>
  <si>
    <t>Số việc thuộc thẩm quyền giải quyết của cơ quan khác</t>
  </si>
  <si>
    <t xml:space="preserve">
Số đình chỉ
</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</si>
  <si>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</si>
  <si>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</si>
  <si>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</si>
  <si>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</si>
  <si>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</si>
  <si>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</si>
  <si>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</si>
  <si>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</si>
  <si>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</si>
  <si>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</si>
  <si>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</si>
  <si>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</si>
  <si>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</si>
  <si>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</si>
  <si>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</si>
  <si>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</si>
  <si>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Cục Thi hành án DS </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</si>
  <si>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</si>
  <si>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</si>
  <si>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</si>
  <si>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</si>
  <si>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Biểu số: 13/TK-THA</t>
  </si>
  <si>
    <t>KẾT QUẢ THỰC HIỆN CHỈ TIÊU BIÊN CHẾ VÀ CƠ CẤU
CÔNG CHỨC CỦA CƠ QUAN THI HÀNH ÁN DÂN SỰ</t>
  </si>
  <si>
    <t>Đơn vị tính: Người</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</si>
  <si>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</si>
  <si>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</si>
  <si>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</si>
  <si>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</si>
  <si>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</si>
  <si>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</si>
  <si>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</si>
  <si>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</si>
  <si>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</si>
  <si>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</si>
  <si>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</si>
  <si>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Kiểm tra biểu 14</t>
  </si>
  <si>
    <t>Cao cấp</t>
  </si>
  <si>
    <t>Trung cấp</t>
  </si>
  <si>
    <t xml:space="preserve">
Sơ cấp
</t>
  </si>
  <si>
    <t>TTr VCC</t>
  </si>
  <si>
    <t>TTrVC</t>
  </si>
  <si>
    <t xml:space="preserve">TTr viên </t>
  </si>
  <si>
    <t>Thư ký</t>
  </si>
  <si>
    <t>CV
CC</t>
  </si>
  <si>
    <t>CVC</t>
  </si>
  <si>
    <t xml:space="preserve">
CV
</t>
  </si>
  <si>
    <t>Tổng số</t>
  </si>
  <si>
    <t xml:space="preserve">                          ……………., ngày…… tháng….... năm ………</t>
  </si>
  <si>
    <t xml:space="preserve">  NGƯỜI LẬP BIỂU</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</si>
  <si>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</si>
  <si>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</si>
  <si>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</si>
  <si>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</si>
  <si>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</si>
  <si>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</si>
  <si>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 xml:space="preserve">Tổng số
</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</si>
  <si>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</si>
  <si>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</si>
  <si>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</si>
  <si>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</si>
  <si>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</si>
  <si>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</si>
  <si>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</si>
  <si>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</si>
  <si>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</si>
  <si>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</si>
  <si>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</si>
  <si>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Ngành
 Luật</t>
  </si>
  <si>
    <t>Ngành
khác</t>
  </si>
  <si>
    <t>Ngành khác</t>
  </si>
  <si>
    <t>CC</t>
  </si>
  <si>
    <t>CV</t>
  </si>
  <si>
    <t>TC</t>
  </si>
  <si>
    <t>SC</t>
  </si>
  <si>
    <t xml:space="preserve">- Biểu mẫu này dùng cho Cục Thi hành án dân sự; </t>
  </si>
  <si>
    <t>- Cột 1= cột 2+cột 3+cột 4+cột 5+ cột 6+ cột 7 +cột 8.</t>
  </si>
  <si>
    <t>Biểu số: 15/TK-THA</t>
  </si>
  <si>
    <t>SỐ CUỘC GIÁM SÁT VÀ KẾT QUẢ THỰC HIỆN KẾT LUẬN GIÁM SÁT</t>
  </si>
  <si>
    <r>
      <t xml:space="preserve">Đơn vị gửi báo cáo: </t>
    </r>
    <r>
      <rPr>
        <b/>
        <sz val="12"/>
        <rFont val="Times New Roman"/>
        <family val="1"/>
      </rPr>
      <t xml:space="preserve">
</t>
    </r>
  </si>
  <si>
    <t>Đơn vị tính: Cuộc giám sát</t>
  </si>
  <si>
    <t xml:space="preserve">Chia theo cơ quan tiến hành giám sát </t>
  </si>
  <si>
    <t>Chia theo kết quả giám sát</t>
  </si>
  <si>
    <t>Kết quả thực hiện kết luận giám sát</t>
  </si>
  <si>
    <t>Quốc hội</t>
  </si>
  <si>
    <t>Hội đồng nhân dân</t>
  </si>
  <si>
    <t>Mặt trận Tổ Quốc</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</si>
  <si>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</si>
  <si>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</si>
  <si>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</si>
  <si>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</si>
  <si>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</si>
  <si>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</si>
  <si>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</si>
  <si>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</si>
  <si>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</si>
  <si>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</si>
  <si>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</si>
  <si>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</si>
  <si>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SỐ CUỘC KIỂM SÁT VÀ KẾT QUẢ  KIỂM SÁT</t>
  </si>
  <si>
    <t>Ngày nhận báo cáo:………………...…</t>
  </si>
  <si>
    <t>Đơn vị tính: Cuộc</t>
  </si>
  <si>
    <t xml:space="preserve">
Tổng số
</t>
  </si>
  <si>
    <t>Chia theo cơ quan kiểm sát</t>
  </si>
  <si>
    <t>Chia theo kết quả kiểm sát</t>
  </si>
  <si>
    <t xml:space="preserve"> Viện KSND
tối cao</t>
  </si>
  <si>
    <t xml:space="preserve"> Viện KSND cấp cao</t>
  </si>
  <si>
    <t xml:space="preserve"> Viện KSND
 cấp huyện</t>
  </si>
  <si>
    <t xml:space="preserve"> Viện KSND
 cấp tỉnh</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</si>
  <si>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</si>
  <si>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</si>
  <si>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</si>
  <si>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</si>
  <si>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</si>
  <si>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Biểu số: 17/TK-THA</t>
  </si>
  <si>
    <t>SỐ VIỆC, SỐ TIỀN TRONG CÁC BẢN ÁN, QUYẾT ĐỊNH KHÁNG NGHỊ  VÀ KẾT QUẢ XỬ LÝ KHÁNG NGHỊ
 CỦA TOÀ ÁN VÀ VIỆN KIỂM SÁT</t>
  </si>
  <si>
    <t>Ngày nhận báo cáo:….……………...…</t>
  </si>
  <si>
    <t>Đơn vị tính: việc và  1.000 đồng</t>
  </si>
  <si>
    <t xml:space="preserve">Số
 việc 
bị kháng nghị
</t>
  </si>
  <si>
    <t xml:space="preserve"> Số
 tiền
 bị 
kháng
 nghị
</t>
  </si>
  <si>
    <t>Số việc và số tiền do Tòa án kháng nghị</t>
  </si>
  <si>
    <t>Số việc và  số tiền do Viện kiểm sát kháng nghị</t>
  </si>
  <si>
    <t>Số việc và số tiền bị kháng nghị</t>
  </si>
  <si>
    <t xml:space="preserve">Số việc và số tiền bị
kháng nghị đã được giải quyết </t>
  </si>
  <si>
    <t>Số việc và số tiền bị
kháng nghị</t>
  </si>
  <si>
    <t>Số
 việc</t>
  </si>
  <si>
    <t>Số
 tiền</t>
  </si>
  <si>
    <t>Chấp nhận
toàn bộ</t>
  </si>
  <si>
    <t>Chấp nhận
một phần</t>
  </si>
  <si>
    <t>Không chấp nhận</t>
  </si>
  <si>
    <t>Số 
việc</t>
  </si>
  <si>
    <t xml:space="preserve">Chấp nhận một phần </t>
  </si>
  <si>
    <t xml:space="preserve">Không chấp nhận </t>
  </si>
  <si>
    <t>Biểu số: 18/TK-THA</t>
  </si>
  <si>
    <t>SỐ VIỆC, SỐ TIỀN BỒI THƯỜNG CỦA NHÀ NƯỚC</t>
  </si>
  <si>
    <t xml:space="preserve"> Đơn vị gửi báo cáo: </t>
  </si>
  <si>
    <t>TRONG THI HÀNH ÁN DÂN SỰ</t>
  </si>
  <si>
    <t>Đơn vị tính: Việc và 1.000 đồng</t>
  </si>
  <si>
    <t xml:space="preserve">Số việc và số tiền bồi thường của nhà nước trong THADS được thụ lý </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</si>
  <si>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</si>
  <si>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</si>
  <si>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</si>
  <si>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</si>
  <si>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</si>
  <si>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</si>
  <si>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</si>
  <si>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</si>
  <si>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</si>
  <si>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</si>
  <si>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Số việc đã ra quyết định nhưng chưa tiến hành cưỡng chế</t>
  </si>
  <si>
    <r>
      <rPr>
        <sz val="12"/>
        <color indexed="10"/>
        <rFont val="Times New Roman"/>
        <family val="1"/>
      </rPr>
      <t>Kon Tum</t>
    </r>
    <r>
      <rPr>
        <sz val="12"/>
        <rFont val="Times New Roman"/>
        <family val="1"/>
      </rPr>
      <t>, ngày       tháng 04 năm 2019</t>
    </r>
  </si>
  <si>
    <t>6 tháng / năm 2019</t>
  </si>
  <si>
    <t>Ngày nhận báo cáo:……/….…/……</t>
  </si>
  <si>
    <t>CAO MINH HOÀNG TÙNG</t>
  </si>
  <si>
    <t>ĐẶNG VĂN HÙNG</t>
  </si>
  <si>
    <t>TỐNG MINH LÝ</t>
  </si>
  <si>
    <t>PHẠM VĂN THUẬT</t>
  </si>
  <si>
    <t>THÁI VĂN THIỆN</t>
  </si>
  <si>
    <t>TRẦN THỊ KIỀU</t>
  </si>
  <si>
    <t>NGUYỄN QUANG TRUNG</t>
  </si>
  <si>
    <t>ĐÀO THỊ THU</t>
  </si>
  <si>
    <t>HÀ HUY HIỆN</t>
  </si>
  <si>
    <t>TRẦN THỊ THU THẢO</t>
  </si>
  <si>
    <t>CAO TIẾN ĐỒNG</t>
  </si>
  <si>
    <t>LÂM XUÂN HẬU</t>
  </si>
  <si>
    <t>HOÀNG THỊ THANH ĐỨC</t>
  </si>
  <si>
    <t>NGUYỄN THỊ THỦY</t>
  </si>
  <si>
    <t>LÊ THỊ HUYỀN</t>
  </si>
  <si>
    <t>ĐÀO MINH TUYÊN</t>
  </si>
  <si>
    <t>PHẠM THỊ HƯƠNG</t>
  </si>
  <si>
    <t>LÊ NGUYỄN THÚY HẰNG</t>
  </si>
  <si>
    <t>NÔNG VĂN CƯỜNG</t>
  </si>
  <si>
    <t>NGUYỄN THỊ CHÍNH</t>
  </si>
  <si>
    <t>BÙI VĂN TÂN</t>
  </si>
  <si>
    <t>NGUYỄN THỊ THO</t>
  </si>
  <si>
    <t>NGUYỄN THỊ LƯƠNG</t>
  </si>
  <si>
    <t>VŨ VĂN PHƯƠNG</t>
  </si>
  <si>
    <t>ĐẶNG ĐÌNH AN</t>
  </si>
  <si>
    <t>ĐỖ MẠNH KIỂM</t>
  </si>
  <si>
    <t>PHAN VĂN HÀ</t>
  </si>
  <si>
    <t>NGUYỄN THỊ THẮM</t>
  </si>
  <si>
    <t>ĐINH XUÂN KHƯƠNG</t>
  </si>
  <si>
    <t>TRẦN QUỐC TUYẾN</t>
  </si>
  <si>
    <t>PHAN THANH TÁM</t>
  </si>
  <si>
    <t>VŨ VĂN TẬP</t>
  </si>
  <si>
    <t>CHÂU VĂN SƠN</t>
  </si>
  <si>
    <t>TRẦN THỊ DUYỆT</t>
  </si>
  <si>
    <t>VÕ TẤN CƯỜNG</t>
  </si>
  <si>
    <t>NGUYỄN XUÂN SANG</t>
  </si>
  <si>
    <t>LE TRỌNG QUANG</t>
  </si>
  <si>
    <t>NGUYỄN DUY HẢI</t>
  </si>
  <si>
    <t>LƯU VĂN THỂ</t>
  </si>
  <si>
    <t>VŨ VĂN TRƯỜNG</t>
  </si>
  <si>
    <t>CAO TIẾN MAI</t>
  </si>
  <si>
    <t>NGUYỄN THỌ THANH</t>
  </si>
  <si>
    <t>MAI VĂN DIỆN</t>
  </si>
  <si>
    <t>TRẦN VĂN HƯỜNG</t>
  </si>
  <si>
    <t>BÙI VĂN VỊNH</t>
  </si>
  <si>
    <t>PHẠM VĂN TRƯỜNG</t>
  </si>
  <si>
    <t>TRẦN VĂN DŨNG</t>
  </si>
  <si>
    <t>TRỊNH QUANG HƯNG</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</si>
</sst>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mm/dd/yy"/>
    <numFmt numFmtId="174" formatCode="#,##0;[Red]#,##0"/>
    <numFmt numFmtId="175" formatCode="0;[Red]0"/>
    <numFmt numFmtId="176" formatCode="0.00;[Red]0.00"/>
    <numFmt numFmtId="177" formatCode="#,##0.00;[Red]#,##0.00"/>
    <numFmt numFmtId="178" formatCode="_(* #,##0.0_);_(* \(#,##0.0\);_(* &quot;-&quot;??_);_(@_)"/>
    <numFmt numFmtId="179" formatCode="_(* #,##0.000_);_(* \(#,##0.000\);_(* &quot;-&quot;??_);_(@_)"/>
    <numFmt numFmtId="180" formatCode="_(* #,##0.000_);_(* \(#,##0.000\);_(* &quot;-&quot;???_);_(@_)"/>
    <numFmt numFmtId="181" formatCode="_(* #,##0.00_);_(* \(#,##0.00\);_(* &quot;-&quot;???_);_(@_)"/>
    <numFmt numFmtId="182" formatCode="_(* #,##0.0_);_(* \(#,##0.0\);_(* &quot;-&quot;???_);_(@_)"/>
    <numFmt numFmtId="183" formatCode="_(* #,##0_);_(* \(#,##0\);_(* &quot;-&quot;???_);_(@_)"/>
    <numFmt numFmtId="184" formatCode="_(* #,##0.0000_);_(* \(#,##0.0000\);_(* &quot;-&quot;??_);_(@_)"/>
    <numFmt numFmtId="185" formatCode="_(* #,##0.00000_);_(* \(#,##0.00000\);_(* &quot;-&quot;??_);_(@_)"/>
    <numFmt numFmtId="186" formatCode="_(* #,##0.000000_);_(* \(#,##0.000000\);_(* &quot;-&quot;??_);_(@_)"/>
    <numFmt numFmtId="187" formatCode="_(* #,##0.0000000_);_(* \(#,##0.0000000\);_(* &quot;-&quot;??_);_(@_)"/>
    <numFmt numFmtId="188" formatCode="_(* #,##0.00000000_);_(* \(#,##0.00000000\);_(* &quot;-&quot;??_);_(@_)"/>
    <numFmt numFmtId="189" formatCode="_(* #,##0.0_);_(* \(#,##0.0\);_(* &quot;-&quot;?_);_(@_)"/>
    <numFmt numFmtId="190" formatCode="_(* #,##0_);_(* \(#,##0\);_(* &quot;-&quot;?_);_(@_)"/>
    <numFmt numFmtId="191" formatCode="_ * #,##0&quot;$&quot;_ ;_ * #,##0&quot;$&quot;_ ;_ * &quot;-&quot;&quot;$&quot;_ ;_ @_ "/>
    <numFmt numFmtId="192" formatCode="_ * #,##0_$_ ;_ * #,##0_$_ ;_ * &quot;-&quot;_$_ ;_ @_ "/>
    <numFmt numFmtId="193" formatCode="_ * #,##0.00&quot;$&quot;_ ;_ * #,##0.00&quot;$&quot;_ ;_ * &quot;-&quot;??&quot;$&quot;_ ;_ @_ "/>
    <numFmt numFmtId="194" formatCode="_ * #,##0.00_$_ ;_ * #,##0.00_$_ ;_ * &quot;-&quot;??_$_ ;_ @_ "/>
    <numFmt numFmtId="195" formatCode="&quot;\&quot;#,##0;[Red]&quot;\&quot;\-#,##0"/>
    <numFmt numFmtId="196" formatCode="&quot;\&quot;#,##0.00;[Red]&quot;\&quot;\-#,##0.00"/>
    <numFmt numFmtId="197" formatCode="\$#,##0\ ;\(\$#,##0\)"/>
    <numFmt numFmtId="198" formatCode="&quot;\&quot;#,##0;[Red]&quot;\&quot;&quot;\&quot;\-#,##0"/>
    <numFmt numFmtId="199" formatCode="&quot;\&quot;#,##0.00;[Red]&quot;\&quot;&quot;\&quot;&quot;\&quot;&quot;\&quot;&quot;\&quot;&quot;\&quot;\-#,##0.00"/>
    <numFmt numFmtId="200" formatCode="0.0000000000"/>
    <numFmt numFmtId="201" formatCode="0##,###.00"/>
    <numFmt numFmtId="202" formatCode="#,##0.0"/>
    <numFmt numFmtId="203" formatCode="[$-409]h:mm:ss\ AM/PM"/>
    <numFmt numFmtId="204" formatCode="#,##0.000"/>
    <numFmt numFmtId="205" formatCode="0.000"/>
    <numFmt numFmtId="206" formatCode="0.0"/>
    <numFmt numFmtId="207" formatCode="#.##0.000"/>
    <numFmt numFmtId="208" formatCode="#.##0.0000"/>
    <numFmt numFmtId="209" formatCode="#.##0.00000"/>
    <numFmt numFmtId="210" formatCode="#.##0.000000"/>
    <numFmt numFmtId="211" formatCode="#.##0.0"/>
    <numFmt numFmtId="212" formatCode="_(* #.##0.000_);_(* \(#.##0.000\);_(* &quot;-&quot;??_);_(@_)"/>
    <numFmt numFmtId="213" formatCode="_(* #.##0.0000_);_(* \(#.##0.0000\);_(* &quot;-&quot;??_);_(@_)"/>
    <numFmt numFmtId="214" formatCode="_(* #.##0.0_);_(* \(#.##0.0\);_(* &quot;-&quot;??_);_(@_)"/>
    <numFmt numFmtId="215" formatCode="_(* #.##0._);_(* \(#.##0.\);_(* &quot;-&quot;??_);_(@_)"/>
    <numFmt numFmtId="216" formatCode="_(* #.##._);_(* \(#.##.\);_(* &quot;-&quot;??_);_(@_ⴆ"/>
    <numFmt numFmtId="217" formatCode="_(* #.#._);_(* \(#.#.\);_(* &quot;-&quot;??_);_(@_ⴆ"/>
    <numFmt numFmtId="218" formatCode="_(* #.;_(* \(#.;_(* &quot;-&quot;??_);_(@_ⴆ"/>
    <numFmt numFmtId="219" formatCode="0.0;[Red]0.0"/>
    <numFmt numFmtId="220" formatCode="&quot;Yes&quot;;&quot;Yes&quot;;&quot;No&quot;"/>
    <numFmt numFmtId="221" formatCode="&quot;True&quot;;&quot;True&quot;;&quot;False&quot;"/>
    <numFmt numFmtId="222" formatCode="&quot;On&quot;;&quot;On&quot;;&quot;Off&quot;"/>
    <numFmt numFmtId="223" formatCode="[$€-2]\ #,##0.00_);[Red]\([$€-2]\ #,##0.00\)"/>
    <numFmt numFmtId="224" formatCode="[$-409]dddd\,\ mmmm\ dd\,\ yyyy"/>
  </numFmts>
  <fonts count="135">
    <font>
      <sz val="12"/>
      <name val=".vntime"/>
      <family val="0"/>
    </font>
    <font>
      <sz val="9"/>
      <name val=".VnTime"/>
      <family val="2"/>
    </font>
    <font>
      <u val="single"/>
      <sz val="12"/>
      <color indexed="12"/>
      <name val=".VnTime"/>
      <family val="2"/>
    </font>
    <font>
      <u val="single"/>
      <sz val="12"/>
      <color indexed="36"/>
      <name val=".VnTime"/>
      <family val="2"/>
    </font>
    <font>
      <sz val="10"/>
      <name val="Arial"/>
      <family val="2"/>
    </font>
    <font>
      <b/>
      <sz val="18"/>
      <name val="Arial"/>
      <family val="2"/>
    </font>
    <font>
      <b/>
      <sz val="12"/>
      <name val="Arial"/>
      <family val="2"/>
    </font>
    <font>
      <sz val="12"/>
      <name val="VNtimes new roman"/>
      <family val="2"/>
    </font>
    <font>
      <sz val="14"/>
      <name val="뼻뮝"/>
      <family val="3"/>
    </font>
    <font>
      <sz val="12"/>
      <name val="뼻뮝"/>
      <family val="1"/>
    </font>
    <font>
      <sz val="12"/>
      <name val="바탕체"/>
      <family val="1"/>
    </font>
    <font>
      <sz val="10"/>
      <name val="굴림체"/>
      <family val="3"/>
    </font>
    <font>
      <sz val="12"/>
      <name val="¹UAAA¼"/>
      <family val="3"/>
    </font>
    <font>
      <sz val="10"/>
      <name val="Times New Roman"/>
      <family val="1"/>
    </font>
    <font>
      <sz val="8"/>
      <name val=".VnTime"/>
      <family val="2"/>
    </font>
    <font>
      <sz val="12"/>
      <name val=".VnTime"/>
      <family val="2"/>
    </font>
    <font>
      <b/>
      <sz val="10"/>
      <name val="Times New Roman"/>
      <family val="1"/>
    </font>
    <font>
      <b/>
      <sz val="11"/>
      <name val="Times New Roman"/>
      <family val="1"/>
    </font>
    <font>
      <b/>
      <sz val="8"/>
      <name val="Times New Roman"/>
      <family val="1"/>
    </font>
    <font>
      <b/>
      <sz val="12"/>
      <name val="Times New Roman"/>
      <family val="1"/>
    </font>
    <font>
      <b/>
      <sz val="14"/>
      <name val="Times New Roman"/>
      <family val="1"/>
    </font>
    <font>
      <sz val="12"/>
      <name val="Times New Roman"/>
      <family val="1"/>
    </font>
    <font>
      <sz val="8"/>
      <name val="Times New Roman"/>
      <family val="1"/>
    </font>
    <font>
      <b/>
      <i/>
      <sz val="12"/>
      <name val="Times New Roman"/>
      <family val="1"/>
    </font>
    <font>
      <sz val="11"/>
      <name val="Times New Roman"/>
      <family val="1"/>
    </font>
    <font>
      <b/>
      <i/>
      <sz val="10"/>
      <name val="Times New Roman"/>
      <family val="1"/>
    </font>
    <font>
      <b/>
      <sz val="13"/>
      <name val="Times New Roman"/>
      <family val="1"/>
    </font>
    <font>
      <sz val="9"/>
      <name val="Times New Roman"/>
      <family val="1"/>
    </font>
    <font>
      <b/>
      <sz val="9"/>
      <name val="Times New Roman"/>
      <family val="1"/>
    </font>
    <font>
      <i/>
      <sz val="12"/>
      <name val="Times New Roman"/>
      <family val="1"/>
    </font>
    <font>
      <i/>
      <sz val="13"/>
      <name val="Times New Roman"/>
      <family val="1"/>
    </font>
    <font>
      <i/>
      <sz val="11"/>
      <name val="Times New Roman"/>
      <family val="1"/>
    </font>
    <font>
      <b/>
      <sz val="18"/>
      <color indexed="56"/>
      <name val="Cambria"/>
      <family val="2"/>
    </font>
    <font>
      <sz val="12"/>
      <color indexed="10"/>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4"/>
      <color indexed="8"/>
      <name val="Times New Roman"/>
      <family val="2"/>
    </font>
    <font>
      <sz val="14"/>
      <color indexed="10"/>
      <name val="Times New Roman"/>
      <family val="2"/>
    </font>
    <font>
      <b/>
      <sz val="12"/>
      <name val=".VnTime"/>
      <family val="2"/>
    </font>
    <font>
      <b/>
      <i/>
      <sz val="13"/>
      <name val="Times New Roman"/>
      <family val="1"/>
    </font>
    <font>
      <sz val="14"/>
      <name val="Times New Roman"/>
      <family val="1"/>
    </font>
    <font>
      <i/>
      <sz val="14"/>
      <name val="Times New Roman"/>
      <family val="1"/>
    </font>
    <font>
      <sz val="10"/>
      <name val=".VnTime"/>
      <family val="2"/>
    </font>
    <font>
      <sz val="13"/>
      <name val="Times New Roman"/>
      <family val="1"/>
    </font>
    <font>
      <b/>
      <sz val="12"/>
      <color indexed="9"/>
      <name val="Times New Roman"/>
      <family val="1"/>
    </font>
    <font>
      <b/>
      <sz val="12"/>
      <name val=".VnTimeH"/>
      <family val="2"/>
    </font>
    <font>
      <sz val="11"/>
      <name val=".VnTime"/>
      <family val="2"/>
    </font>
    <font>
      <b/>
      <sz val="11"/>
      <name val=".VnTime"/>
      <family val="2"/>
    </font>
    <font>
      <i/>
      <sz val="8"/>
      <name val="Times New Roman"/>
      <family val="1"/>
    </font>
    <font>
      <i/>
      <sz val="10"/>
      <name val="Times New Roman"/>
      <family val="1"/>
    </font>
    <font>
      <sz val="10"/>
      <name val="Cambria"/>
      <family val="1"/>
    </font>
    <font>
      <b/>
      <sz val="10"/>
      <name val="Cambria"/>
      <family val="1"/>
    </font>
    <font>
      <b/>
      <i/>
      <sz val="11"/>
      <name val="Times New Roman"/>
      <family val="1"/>
    </font>
    <font>
      <i/>
      <sz val="11"/>
      <name val="Cambria"/>
      <family val="1"/>
    </font>
    <font>
      <sz val="14"/>
      <name val=".VnTime"/>
      <family val="2"/>
    </font>
    <font>
      <b/>
      <sz val="12"/>
      <name val=".VnHelvetInsH"/>
      <family val="2"/>
    </font>
    <font>
      <b/>
      <sz val="14"/>
      <name val=".VnTime"/>
      <family val="2"/>
    </font>
    <font>
      <sz val="12"/>
      <name val="Cambria"/>
      <family val="1"/>
    </font>
    <font>
      <b/>
      <sz val="12"/>
      <name val="Cambria"/>
      <family val="1"/>
    </font>
    <font>
      <b/>
      <i/>
      <sz val="14"/>
      <name val="Times New Roman"/>
      <family val="1"/>
    </font>
    <font>
      <b/>
      <i/>
      <sz val="9"/>
      <name val="Times New Roman"/>
      <family val="1"/>
    </font>
    <font>
      <i/>
      <sz val="9"/>
      <name val="Times New Roman"/>
      <family val="1"/>
    </font>
    <font>
      <sz val="14"/>
      <name val="Arial"/>
      <family val="2"/>
    </font>
    <font>
      <b/>
      <i/>
      <sz val="14"/>
      <name val="Arial"/>
      <family val="2"/>
    </font>
    <font>
      <sz val="13"/>
      <name val="Arial"/>
      <family val="2"/>
    </font>
    <font>
      <sz val="11"/>
      <name val="Arial"/>
      <family val="2"/>
    </font>
    <font>
      <b/>
      <sz val="10"/>
      <name val="Arial"/>
      <family val="2"/>
    </font>
    <font>
      <b/>
      <sz val="8"/>
      <name val="Arial"/>
      <family val="2"/>
    </font>
    <font>
      <i/>
      <sz val="14"/>
      <name val="Arial"/>
      <family val="2"/>
    </font>
    <font>
      <b/>
      <sz val="9"/>
      <name val="Tahoma"/>
      <family val="2"/>
    </font>
    <font>
      <sz val="9"/>
      <name val="Tahoma"/>
      <family val="2"/>
    </font>
    <font>
      <b/>
      <i/>
      <sz val="8"/>
      <name val="Times New Roman"/>
      <family val="1"/>
    </font>
    <font>
      <sz val="13"/>
      <name val=".VnTime"/>
      <family val="2"/>
    </font>
    <font>
      <i/>
      <sz val="12"/>
      <name val="Arial"/>
      <family val="2"/>
    </font>
    <font>
      <b/>
      <sz val="11"/>
      <name val="Arial"/>
      <family val="2"/>
    </font>
    <font>
      <sz val="12"/>
      <name val="Arial"/>
      <family val="2"/>
    </font>
    <font>
      <sz val="12"/>
      <color indexed="8"/>
      <name val="Times New Roman"/>
      <family val="1"/>
    </font>
    <font>
      <b/>
      <sz val="10"/>
      <color indexed="8"/>
      <name val="Times New Roman"/>
      <family val="1"/>
    </font>
    <font>
      <sz val="9"/>
      <name val="Cambria"/>
      <family val="1"/>
    </font>
    <font>
      <b/>
      <sz val="9"/>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10"/>
      <name val="Times New Roman"/>
      <family val="1"/>
    </font>
    <font>
      <b/>
      <sz val="10"/>
      <color indexed="10"/>
      <name val="Times New Roman"/>
      <family val="1"/>
    </font>
    <font>
      <sz val="11"/>
      <color indexed="10"/>
      <name val="Times New Roman"/>
      <family val="1"/>
    </font>
    <font>
      <sz val="10"/>
      <color indexed="10"/>
      <name val="Cambria"/>
      <family val="1"/>
    </font>
    <font>
      <sz val="10"/>
      <color indexed="10"/>
      <name val="Arial"/>
      <family val="2"/>
    </font>
    <font>
      <sz val="12"/>
      <color indexed="10"/>
      <name val=".VnTime"/>
      <family val="2"/>
    </font>
    <font>
      <sz val="9"/>
      <color indexed="8"/>
      <name val=".VnHelvetInsH"/>
      <family val="0"/>
    </font>
    <font>
      <sz val="8"/>
      <color indexed="8"/>
      <name val=".VnHelvetInsH"/>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0"/>
      <color rgb="FFFF0000"/>
      <name val="Times New Roman"/>
      <family val="1"/>
    </font>
    <font>
      <b/>
      <sz val="10"/>
      <color rgb="FFFF0000"/>
      <name val="Times New Roman"/>
      <family val="1"/>
    </font>
    <font>
      <sz val="11"/>
      <color rgb="FFFF0000"/>
      <name val="Times New Roman"/>
      <family val="1"/>
    </font>
    <font>
      <sz val="10"/>
      <color rgb="FFFF0000"/>
      <name val="Cambria"/>
      <family val="1"/>
    </font>
    <font>
      <sz val="10"/>
      <color rgb="FFFF0000"/>
      <name val="Arial"/>
      <family val="2"/>
    </font>
    <font>
      <sz val="12"/>
      <color rgb="FFFF0000"/>
      <name val="Times New Roman"/>
      <family val="1"/>
    </font>
    <font>
      <sz val="12"/>
      <color rgb="FFFF0000"/>
      <name val=".VnTime"/>
      <family val="2"/>
    </font>
    <font>
      <b/>
      <sz val="8"/>
      <name val=".vntime"/>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rgb="FFCCFFCC"/>
        <bgColor indexed="64"/>
      </patternFill>
    </fill>
    <fill>
      <patternFill patternType="solid">
        <fgColor rgb="FF99CC00"/>
        <bgColor indexed="64"/>
      </patternFill>
    </fill>
    <fill>
      <patternFill patternType="solid">
        <fgColor rgb="FFFFCC00"/>
        <bgColor indexed="64"/>
      </patternFill>
    </fill>
    <fill>
      <patternFill patternType="solid">
        <fgColor indexed="4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style="hair"/>
      <bottom style="hair"/>
    </border>
    <border>
      <left style="thin"/>
      <right style="thin"/>
      <top>
        <color indexed="63"/>
      </top>
      <bottom>
        <color indexed="63"/>
      </bottom>
    </border>
    <border>
      <left style="thin"/>
      <right style="thin"/>
      <top>
        <color indexed="63"/>
      </top>
      <bottom style="hair"/>
    </border>
    <border>
      <left style="thin"/>
      <right style="thin"/>
      <top style="thin"/>
      <bottom style="hair"/>
    </border>
    <border>
      <left style="thin"/>
      <right style="thin"/>
      <top style="hair"/>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hair"/>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1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3"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113"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113"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113"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113"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113"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113" fillId="14"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113" fillId="1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113" fillId="1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113" fillId="20"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113" fillId="2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113"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114" fillId="24"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114" fillId="2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114" fillId="27"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114" fillId="28"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114" fillId="3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114" fillId="32"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114" fillId="3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114" fillId="36"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114" fillId="38"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114" fillId="40"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114" fillId="4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114"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15" fillId="4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 fillId="0" borderId="0">
      <alignment/>
      <protection/>
    </xf>
    <xf numFmtId="0" fontId="12" fillId="0" borderId="0">
      <alignment/>
      <protection/>
    </xf>
    <xf numFmtId="0" fontId="116" fillId="45" borderId="1" applyNumberFormat="0" applyAlignment="0" applyProtection="0"/>
    <xf numFmtId="0" fontId="37" fillId="46" borderId="2" applyNumberFormat="0" applyAlignment="0" applyProtection="0"/>
    <xf numFmtId="0" fontId="37" fillId="46" borderId="2" applyNumberFormat="0" applyAlignment="0" applyProtection="0"/>
    <xf numFmtId="0" fontId="117" fillId="47" borderId="3" applyNumberFormat="0" applyAlignment="0" applyProtection="0"/>
    <xf numFmtId="0" fontId="38" fillId="48" borderId="4" applyNumberFormat="0" applyAlignment="0" applyProtection="0"/>
    <xf numFmtId="0" fontId="3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7" fontId="4" fillId="0" borderId="0" applyFont="0" applyFill="0" applyBorder="0" applyAlignment="0" applyProtection="0"/>
    <xf numFmtId="0" fontId="4" fillId="0" borderId="0" applyFont="0" applyFill="0" applyBorder="0" applyAlignment="0" applyProtection="0"/>
    <xf numFmtId="0" fontId="1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2" fontId="4" fillId="0" borderId="0" applyFont="0" applyFill="0" applyBorder="0" applyAlignment="0" applyProtection="0"/>
    <xf numFmtId="0" fontId="3" fillId="0" borderId="0" applyNumberFormat="0" applyFill="0" applyBorder="0" applyAlignment="0" applyProtection="0"/>
    <xf numFmtId="0" fontId="119" fillId="49"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5" fillId="0" borderId="0" applyNumberFormat="0" applyFill="0" applyBorder="0" applyAlignment="0" applyProtection="0"/>
    <xf numFmtId="0" fontId="41" fillId="0" borderId="5" applyNumberFormat="0" applyFill="0" applyAlignment="0" applyProtection="0"/>
    <xf numFmtId="0" fontId="41" fillId="0" borderId="5" applyNumberFormat="0" applyFill="0" applyAlignment="0" applyProtection="0"/>
    <xf numFmtId="0" fontId="6" fillId="0" borderId="0" applyNumberFormat="0" applyFill="0" applyBorder="0" applyAlignment="0" applyProtection="0"/>
    <xf numFmtId="0" fontId="42" fillId="0" borderId="6" applyNumberFormat="0" applyFill="0" applyAlignment="0" applyProtection="0"/>
    <xf numFmtId="0" fontId="42" fillId="0" borderId="6" applyNumberFormat="0" applyFill="0" applyAlignment="0" applyProtection="0"/>
    <xf numFmtId="0" fontId="120" fillId="0" borderId="7"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12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121" fillId="50" borderId="1" applyNumberFormat="0" applyAlignment="0" applyProtection="0"/>
    <xf numFmtId="0" fontId="44" fillId="13" borderId="2" applyNumberFormat="0" applyAlignment="0" applyProtection="0"/>
    <xf numFmtId="0" fontId="44" fillId="13" borderId="2" applyNumberFormat="0" applyAlignment="0" applyProtection="0"/>
    <xf numFmtId="0" fontId="122"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123" fillId="51"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201" fontId="7"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4" fillId="0" borderId="0">
      <alignment/>
      <protection/>
    </xf>
    <xf numFmtId="0" fontId="15" fillId="0" borderId="0">
      <alignment/>
      <protection/>
    </xf>
    <xf numFmtId="0" fontId="21" fillId="0" borderId="0">
      <alignment/>
      <protection/>
    </xf>
    <xf numFmtId="0" fontId="21" fillId="0" borderId="0">
      <alignment/>
      <protection/>
    </xf>
    <xf numFmtId="0" fontId="4" fillId="0" borderId="0">
      <alignment/>
      <protection/>
    </xf>
    <xf numFmtId="0" fontId="4" fillId="0" borderId="0">
      <alignment/>
      <protection/>
    </xf>
    <xf numFmtId="0" fontId="15" fillId="53" borderId="11" applyNumberFormat="0" applyFont="0" applyAlignment="0" applyProtection="0"/>
    <xf numFmtId="0" fontId="34" fillId="54" borderId="12" applyNumberFormat="0" applyFont="0" applyAlignment="0" applyProtection="0"/>
    <xf numFmtId="0" fontId="34" fillId="54" borderId="12" applyNumberFormat="0" applyFont="0" applyAlignment="0" applyProtection="0"/>
    <xf numFmtId="0" fontId="124" fillId="45" borderId="13" applyNumberFormat="0" applyAlignment="0" applyProtection="0"/>
    <xf numFmtId="0" fontId="47" fillId="46" borderId="14" applyNumberFormat="0" applyAlignment="0" applyProtection="0"/>
    <xf numFmtId="0" fontId="47" fillId="46" borderId="14" applyNumberFormat="0" applyAlignment="0" applyProtection="0"/>
    <xf numFmtId="9" fontId="0"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 fillId="0" borderId="15" applyNumberFormat="0" applyFont="0" applyFill="0" applyAlignment="0" applyProtection="0"/>
    <xf numFmtId="0" fontId="48" fillId="0" borderId="16" applyNumberFormat="0" applyFill="0" applyAlignment="0" applyProtection="0"/>
    <xf numFmtId="0" fontId="48" fillId="0" borderId="16" applyNumberFormat="0" applyFill="0" applyAlignment="0" applyProtection="0"/>
    <xf numFmtId="0" fontId="12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40" fontId="8" fillId="0" borderId="0" applyFont="0" applyFill="0" applyBorder="0" applyAlignment="0" applyProtection="0"/>
    <xf numFmtId="38"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0" fontId="4" fillId="0" borderId="0" applyFont="0" applyFill="0" applyBorder="0" applyAlignment="0" applyProtection="0"/>
    <xf numFmtId="0" fontId="9" fillId="0" borderId="0">
      <alignment/>
      <protection/>
    </xf>
    <xf numFmtId="198" fontId="4" fillId="0" borderId="0" applyFont="0" applyFill="0" applyBorder="0" applyAlignment="0" applyProtection="0"/>
    <xf numFmtId="199" fontId="4" fillId="0" borderId="0" applyFont="0" applyFill="0" applyBorder="0" applyAlignment="0" applyProtection="0"/>
    <xf numFmtId="196" fontId="10" fillId="0" borderId="0" applyFont="0" applyFill="0" applyBorder="0" applyAlignment="0" applyProtection="0"/>
    <xf numFmtId="195" fontId="10" fillId="0" borderId="0" applyFont="0" applyFill="0" applyBorder="0" applyAlignment="0" applyProtection="0"/>
    <xf numFmtId="0" fontId="11" fillId="0" borderId="0">
      <alignment/>
      <protection/>
    </xf>
  </cellStyleXfs>
  <cellXfs count="1049">
    <xf numFmtId="0" fontId="0" fillId="0" borderId="0" xfId="0" applyAlignment="1">
      <alignment/>
    </xf>
    <xf numFmtId="0" fontId="21" fillId="0" borderId="0" xfId="145">
      <alignment/>
      <protection/>
    </xf>
    <xf numFmtId="0" fontId="21" fillId="0" borderId="17" xfId="145" applyFont="1" applyBorder="1">
      <alignment/>
      <protection/>
    </xf>
    <xf numFmtId="0" fontId="21" fillId="55" borderId="17" xfId="145" applyFont="1" applyFill="1" applyBorder="1">
      <alignment/>
      <protection/>
    </xf>
    <xf numFmtId="0" fontId="33" fillId="55" borderId="17" xfId="145" applyFont="1" applyFill="1" applyBorder="1">
      <alignment/>
      <protection/>
    </xf>
    <xf numFmtId="0" fontId="33" fillId="55" borderId="17" xfId="145" applyFont="1" applyFill="1" applyBorder="1" applyAlignment="1">
      <alignment/>
      <protection/>
    </xf>
    <xf numFmtId="0" fontId="21" fillId="0" borderId="17" xfId="145" applyFont="1" applyFill="1" applyBorder="1">
      <alignment/>
      <protection/>
    </xf>
    <xf numFmtId="2" fontId="21" fillId="0" borderId="0" xfId="145" applyNumberFormat="1" applyFont="1" applyFill="1" applyAlignment="1">
      <alignment horizontal="left"/>
      <protection/>
    </xf>
    <xf numFmtId="2" fontId="15" fillId="0" borderId="0" xfId="145" applyNumberFormat="1" applyFont="1" applyFill="1">
      <alignment/>
      <protection/>
    </xf>
    <xf numFmtId="2" fontId="50" fillId="0" borderId="0" xfId="145" applyNumberFormat="1" applyFont="1" applyFill="1" applyBorder="1">
      <alignment/>
      <protection/>
    </xf>
    <xf numFmtId="2" fontId="21" fillId="0" borderId="0" xfId="145" applyNumberFormat="1" applyFont="1" applyFill="1">
      <alignment/>
      <protection/>
    </xf>
    <xf numFmtId="2" fontId="15" fillId="0" borderId="0" xfId="145" applyNumberFormat="1" applyFont="1" applyFill="1" applyBorder="1">
      <alignment/>
      <protection/>
    </xf>
    <xf numFmtId="2" fontId="29" fillId="0" borderId="0" xfId="145" applyNumberFormat="1" applyFont="1" applyFill="1" applyAlignment="1">
      <alignment/>
      <protection/>
    </xf>
    <xf numFmtId="2" fontId="21" fillId="0" borderId="0" xfId="145" applyNumberFormat="1" applyFont="1" applyFill="1" applyAlignment="1">
      <alignment/>
      <protection/>
    </xf>
    <xf numFmtId="2" fontId="19" fillId="0" borderId="0" xfId="145" applyNumberFormat="1" applyFont="1" applyFill="1">
      <alignment/>
      <protection/>
    </xf>
    <xf numFmtId="2" fontId="24" fillId="0" borderId="0" xfId="145" applyNumberFormat="1" applyFont="1" applyFill="1" applyAlignment="1">
      <alignment/>
      <protection/>
    </xf>
    <xf numFmtId="2" fontId="19" fillId="0" borderId="0" xfId="145" applyNumberFormat="1" applyFont="1" applyFill="1" applyAlignment="1">
      <alignment wrapText="1"/>
      <protection/>
    </xf>
    <xf numFmtId="49" fontId="21" fillId="0" borderId="0" xfId="145" applyNumberFormat="1" applyFont="1" applyFill="1">
      <alignment/>
      <protection/>
    </xf>
    <xf numFmtId="2" fontId="19" fillId="0" borderId="0" xfId="145" applyNumberFormat="1" applyFont="1" applyFill="1" applyBorder="1">
      <alignment/>
      <protection/>
    </xf>
    <xf numFmtId="2" fontId="19" fillId="0" borderId="0" xfId="145" applyNumberFormat="1" applyFont="1" applyFill="1" applyBorder="1" applyAlignment="1">
      <alignment wrapText="1"/>
      <protection/>
    </xf>
    <xf numFmtId="2" fontId="24" fillId="0" borderId="0" xfId="145" applyNumberFormat="1" applyFont="1" applyFill="1" applyBorder="1" applyAlignment="1">
      <alignment/>
      <protection/>
    </xf>
    <xf numFmtId="2" fontId="13" fillId="0" borderId="18" xfId="145" applyNumberFormat="1" applyFont="1" applyFill="1" applyBorder="1" applyAlignment="1">
      <alignment horizontal="center" vertical="center" wrapText="1"/>
      <protection/>
    </xf>
    <xf numFmtId="2" fontId="15" fillId="0" borderId="0" xfId="145" applyNumberFormat="1" applyFont="1" applyFill="1" applyBorder="1" applyAlignment="1">
      <alignment horizontal="center"/>
      <protection/>
    </xf>
    <xf numFmtId="2" fontId="13" fillId="0" borderId="17" xfId="145" applyNumberFormat="1" applyFont="1" applyFill="1" applyBorder="1" applyAlignment="1">
      <alignment horizontal="center" vertical="center" wrapText="1"/>
      <protection/>
    </xf>
    <xf numFmtId="1" fontId="13" fillId="0" borderId="19" xfId="145" applyNumberFormat="1" applyFont="1" applyFill="1" applyBorder="1" applyAlignment="1">
      <alignment horizontal="center" vertical="center"/>
      <protection/>
    </xf>
    <xf numFmtId="2" fontId="1" fillId="0" borderId="0" xfId="145" applyNumberFormat="1" applyFont="1" applyFill="1" applyBorder="1" applyAlignment="1">
      <alignment horizontal="center"/>
      <protection/>
    </xf>
    <xf numFmtId="2" fontId="1" fillId="0" borderId="0" xfId="145" applyNumberFormat="1" applyFont="1" applyFill="1" applyAlignment="1">
      <alignment horizontal="center"/>
      <protection/>
    </xf>
    <xf numFmtId="49" fontId="16" fillId="55" borderId="20" xfId="145" applyNumberFormat="1" applyFont="1" applyFill="1" applyBorder="1" applyAlignment="1">
      <alignment horizontal="center"/>
      <protection/>
    </xf>
    <xf numFmtId="2" fontId="16" fillId="55" borderId="20" xfId="145" applyNumberFormat="1" applyFont="1" applyFill="1" applyBorder="1" applyAlignment="1">
      <alignment horizontal="left"/>
      <protection/>
    </xf>
    <xf numFmtId="37" fontId="16" fillId="55" borderId="17" xfId="151" applyNumberFormat="1" applyFont="1" applyFill="1" applyBorder="1" applyAlignment="1" applyProtection="1">
      <alignment horizontal="center" vertical="center"/>
      <protection/>
    </xf>
    <xf numFmtId="3" fontId="24" fillId="0" borderId="0" xfId="151" applyNumberFormat="1" applyFont="1" applyFill="1" applyBorder="1" applyAlignment="1" applyProtection="1">
      <alignment horizontal="center" vertical="center"/>
      <protection/>
    </xf>
    <xf numFmtId="49" fontId="13" fillId="0" borderId="17" xfId="145" applyNumberFormat="1" applyFont="1" applyFill="1" applyBorder="1" applyAlignment="1">
      <alignment horizontal="center"/>
      <protection/>
    </xf>
    <xf numFmtId="1" fontId="13" fillId="0" borderId="17" xfId="145" applyNumberFormat="1" applyFont="1" applyFill="1" applyBorder="1" applyAlignment="1">
      <alignment horizontal="left"/>
      <protection/>
    </xf>
    <xf numFmtId="37" fontId="13" fillId="0" borderId="17" xfId="151" applyNumberFormat="1" applyFont="1" applyFill="1" applyBorder="1" applyAlignment="1" applyProtection="1">
      <alignment horizontal="center" vertical="center"/>
      <protection/>
    </xf>
    <xf numFmtId="49" fontId="16" fillId="56" borderId="17" xfId="145" applyNumberFormat="1" applyFont="1" applyFill="1" applyBorder="1" applyAlignment="1">
      <alignment horizontal="center"/>
      <protection/>
    </xf>
    <xf numFmtId="1" fontId="16" fillId="56" borderId="17" xfId="145" applyNumberFormat="1" applyFont="1" applyFill="1" applyBorder="1" applyAlignment="1">
      <alignment horizontal="left"/>
      <protection/>
    </xf>
    <xf numFmtId="37" fontId="13" fillId="56" borderId="17" xfId="151" applyNumberFormat="1" applyFont="1" applyFill="1" applyBorder="1" applyAlignment="1" applyProtection="1">
      <alignment horizontal="center" vertical="center"/>
      <protection/>
    </xf>
    <xf numFmtId="49" fontId="16" fillId="0" borderId="17" xfId="145" applyNumberFormat="1" applyFont="1" applyFill="1" applyBorder="1" applyAlignment="1">
      <alignment horizontal="center"/>
      <protection/>
    </xf>
    <xf numFmtId="1" fontId="16" fillId="0" borderId="17" xfId="145" applyNumberFormat="1" applyFont="1" applyFill="1" applyBorder="1" applyAlignment="1">
      <alignment horizontal="left"/>
      <protection/>
    </xf>
    <xf numFmtId="49" fontId="16" fillId="55" borderId="17" xfId="145" applyNumberFormat="1" applyFont="1" applyFill="1" applyBorder="1" applyAlignment="1">
      <alignment horizontal="center"/>
      <protection/>
    </xf>
    <xf numFmtId="1" fontId="16" fillId="55" borderId="17" xfId="145" applyNumberFormat="1" applyFont="1" applyFill="1" applyBorder="1" applyAlignment="1">
      <alignment horizontal="left"/>
      <protection/>
    </xf>
    <xf numFmtId="1" fontId="16" fillId="0" borderId="21" xfId="145" applyNumberFormat="1" applyFont="1" applyFill="1" applyBorder="1" applyAlignment="1">
      <alignment horizontal="left"/>
      <protection/>
    </xf>
    <xf numFmtId="37" fontId="16" fillId="0" borderId="17" xfId="151" applyNumberFormat="1" applyFont="1" applyFill="1" applyBorder="1" applyAlignment="1" applyProtection="1">
      <alignment horizontal="center" vertical="center"/>
      <protection/>
    </xf>
    <xf numFmtId="2" fontId="13" fillId="0" borderId="17" xfId="145" applyNumberFormat="1" applyFont="1" applyFill="1" applyBorder="1" applyAlignment="1">
      <alignment horizontal="left" vertical="center" wrapText="1"/>
      <protection/>
    </xf>
    <xf numFmtId="2" fontId="16" fillId="0" borderId="17" xfId="145" applyNumberFormat="1" applyFont="1" applyFill="1" applyBorder="1" applyAlignment="1">
      <alignment horizontal="left" wrapText="1"/>
      <protection/>
    </xf>
    <xf numFmtId="10" fontId="16" fillId="0" borderId="17" xfId="146" applyNumberFormat="1" applyFont="1" applyFill="1" applyBorder="1" applyAlignment="1">
      <alignment horizontal="center" vertical="center"/>
      <protection/>
    </xf>
    <xf numFmtId="49" fontId="15" fillId="0" borderId="0" xfId="145" applyNumberFormat="1" applyFont="1" applyFill="1">
      <alignment/>
      <protection/>
    </xf>
    <xf numFmtId="49" fontId="15" fillId="0" borderId="0" xfId="145" applyNumberFormat="1" applyFont="1">
      <alignment/>
      <protection/>
    </xf>
    <xf numFmtId="49" fontId="20" fillId="0" borderId="17" xfId="145" applyNumberFormat="1" applyFont="1" applyBorder="1" applyAlignment="1">
      <alignment horizontal="center"/>
      <protection/>
    </xf>
    <xf numFmtId="49" fontId="21" fillId="0" borderId="0" xfId="145" applyNumberFormat="1" applyFont="1">
      <alignment/>
      <protection/>
    </xf>
    <xf numFmtId="49" fontId="13" fillId="0" borderId="17" xfId="145" applyNumberFormat="1" applyFont="1" applyBorder="1" applyAlignment="1">
      <alignment horizontal="center" vertical="center"/>
      <protection/>
    </xf>
    <xf numFmtId="49" fontId="19" fillId="7" borderId="17" xfId="145" applyNumberFormat="1" applyFont="1" applyFill="1" applyBorder="1" applyAlignment="1">
      <alignment horizontal="center"/>
      <protection/>
    </xf>
    <xf numFmtId="49" fontId="17" fillId="7" borderId="17" xfId="145" applyNumberFormat="1" applyFont="1" applyFill="1" applyBorder="1" applyAlignment="1">
      <alignment wrapText="1"/>
      <protection/>
    </xf>
    <xf numFmtId="3" fontId="17" fillId="7" borderId="17" xfId="151" applyNumberFormat="1" applyFont="1" applyFill="1" applyBorder="1" applyAlignment="1" applyProtection="1">
      <alignment horizontal="center" vertical="center"/>
      <protection/>
    </xf>
    <xf numFmtId="49" fontId="13" fillId="0" borderId="17" xfId="145" applyNumberFormat="1" applyFont="1" applyBorder="1" applyAlignment="1">
      <alignment horizontal="center"/>
      <protection/>
    </xf>
    <xf numFmtId="49" fontId="24" fillId="0" borderId="17" xfId="145" applyNumberFormat="1" applyFont="1" applyBorder="1" applyAlignment="1">
      <alignment wrapText="1"/>
      <protection/>
    </xf>
    <xf numFmtId="3" fontId="24" fillId="57" borderId="17" xfId="151" applyNumberFormat="1" applyFont="1" applyFill="1" applyBorder="1" applyAlignment="1" applyProtection="1">
      <alignment horizontal="center" vertical="center"/>
      <protection/>
    </xf>
    <xf numFmtId="49" fontId="24" fillId="0" borderId="0" xfId="145" applyNumberFormat="1" applyFont="1">
      <alignment/>
      <protection/>
    </xf>
    <xf numFmtId="49" fontId="17" fillId="0" borderId="0" xfId="145" applyNumberFormat="1" applyFont="1">
      <alignment/>
      <protection/>
    </xf>
    <xf numFmtId="2" fontId="24" fillId="0" borderId="17" xfId="145" applyNumberFormat="1" applyFont="1" applyBorder="1" applyAlignment="1">
      <alignment horizontal="left" vertical="center" wrapText="1"/>
      <protection/>
    </xf>
    <xf numFmtId="49" fontId="21" fillId="0" borderId="0" xfId="145" applyNumberFormat="1" applyFont="1" applyBorder="1">
      <alignment/>
      <protection/>
    </xf>
    <xf numFmtId="49" fontId="53" fillId="0" borderId="22" xfId="145" applyNumberFormat="1" applyFont="1" applyBorder="1" applyAlignment="1">
      <alignment horizontal="left" wrapText="1"/>
      <protection/>
    </xf>
    <xf numFmtId="49" fontId="20" fillId="0" borderId="0" xfId="145" applyNumberFormat="1" applyFont="1" applyAlignment="1">
      <alignment horizontal="center"/>
      <protection/>
    </xf>
    <xf numFmtId="0" fontId="20" fillId="0" borderId="0" xfId="145" applyNumberFormat="1" applyFont="1" applyBorder="1" applyAlignment="1">
      <alignment horizontal="center"/>
      <protection/>
    </xf>
    <xf numFmtId="0" fontId="21" fillId="0" borderId="0" xfId="145" applyFont="1">
      <alignment/>
      <protection/>
    </xf>
    <xf numFmtId="0" fontId="52" fillId="0" borderId="0" xfId="145" applyFont="1" applyAlignment="1">
      <alignment horizontal="center"/>
      <protection/>
    </xf>
    <xf numFmtId="49" fontId="52" fillId="0" borderId="0" xfId="145" applyNumberFormat="1" applyFont="1" applyAlignment="1">
      <alignment horizontal="center"/>
      <protection/>
    </xf>
    <xf numFmtId="49" fontId="52" fillId="0" borderId="0" xfId="145" applyNumberFormat="1" applyFont="1" applyBorder="1" applyAlignment="1">
      <alignment horizontal="center"/>
      <protection/>
    </xf>
    <xf numFmtId="49" fontId="52" fillId="0" borderId="0" xfId="145" applyNumberFormat="1" applyFont="1">
      <alignment/>
      <protection/>
    </xf>
    <xf numFmtId="0" fontId="20" fillId="0" borderId="0" xfId="145" applyNumberFormat="1" applyFont="1" applyAlignment="1">
      <alignment horizontal="center"/>
      <protection/>
    </xf>
    <xf numFmtId="49" fontId="20" fillId="0" borderId="21" xfId="145" applyNumberFormat="1" applyFont="1" applyBorder="1" applyAlignment="1">
      <alignment horizontal="center"/>
      <protection/>
    </xf>
    <xf numFmtId="49" fontId="13" fillId="0" borderId="21" xfId="145" applyNumberFormat="1" applyFont="1" applyBorder="1" applyAlignment="1">
      <alignment horizontal="center"/>
      <protection/>
    </xf>
    <xf numFmtId="49" fontId="19" fillId="7" borderId="17" xfId="145" applyNumberFormat="1" applyFont="1" applyFill="1" applyBorder="1">
      <alignment/>
      <protection/>
    </xf>
    <xf numFmtId="3" fontId="17" fillId="7" borderId="21" xfId="151" applyNumberFormat="1" applyFont="1" applyFill="1" applyBorder="1" applyAlignment="1" applyProtection="1">
      <alignment horizontal="center" vertical="center"/>
      <protection/>
    </xf>
    <xf numFmtId="49" fontId="21" fillId="0" borderId="17" xfId="145" applyNumberFormat="1" applyFont="1" applyBorder="1">
      <alignment/>
      <protection/>
    </xf>
    <xf numFmtId="3" fontId="24" fillId="57" borderId="21" xfId="151" applyNumberFormat="1" applyFont="1" applyFill="1" applyBorder="1" applyAlignment="1" applyProtection="1">
      <alignment horizontal="center" vertical="center"/>
      <protection/>
    </xf>
    <xf numFmtId="2" fontId="21" fillId="0" borderId="17" xfId="145" applyNumberFormat="1" applyFont="1" applyBorder="1" applyAlignment="1">
      <alignment horizontal="left" vertical="center" wrapText="1"/>
      <protection/>
    </xf>
    <xf numFmtId="2" fontId="24" fillId="0" borderId="0" xfId="145" applyNumberFormat="1" applyFont="1" applyFill="1" applyBorder="1" applyAlignment="1">
      <alignment horizontal="left"/>
      <protection/>
    </xf>
    <xf numFmtId="1" fontId="13" fillId="0" borderId="17" xfId="145" applyNumberFormat="1" applyFont="1" applyFill="1" applyBorder="1" applyAlignment="1">
      <alignment horizontal="center" vertical="center"/>
      <protection/>
    </xf>
    <xf numFmtId="2" fontId="16" fillId="55" borderId="17" xfId="145" applyNumberFormat="1" applyFont="1" applyFill="1" applyBorder="1" applyAlignment="1">
      <alignment horizontal="left"/>
      <protection/>
    </xf>
    <xf numFmtId="2" fontId="54" fillId="0" borderId="0" xfId="145" applyNumberFormat="1" applyFont="1" applyFill="1">
      <alignment/>
      <protection/>
    </xf>
    <xf numFmtId="37" fontId="16" fillId="56" borderId="17" xfId="151" applyNumberFormat="1" applyFont="1" applyFill="1" applyBorder="1" applyAlignment="1" applyProtection="1">
      <alignment horizontal="center" vertical="center"/>
      <protection/>
    </xf>
    <xf numFmtId="49" fontId="16" fillId="0" borderId="17" xfId="145" applyNumberFormat="1" applyFont="1" applyFill="1" applyBorder="1" applyAlignment="1">
      <alignment horizontal="center" wrapText="1"/>
      <protection/>
    </xf>
    <xf numFmtId="49" fontId="20" fillId="0" borderId="17" xfId="145" applyNumberFormat="1" applyFont="1" applyFill="1" applyBorder="1" applyAlignment="1">
      <alignment horizontal="center" vertical="top" wrapText="1"/>
      <protection/>
    </xf>
    <xf numFmtId="49" fontId="13" fillId="0" borderId="17" xfId="145" applyNumberFormat="1" applyFont="1" applyFill="1" applyBorder="1" applyAlignment="1">
      <alignment horizontal="center" vertical="center"/>
      <protection/>
    </xf>
    <xf numFmtId="49" fontId="21" fillId="0" borderId="0" xfId="145" applyNumberFormat="1" applyFont="1" applyFill="1" applyAlignment="1">
      <alignment vertical="center"/>
      <protection/>
    </xf>
    <xf numFmtId="49" fontId="21" fillId="0" borderId="17" xfId="145" applyNumberFormat="1" applyFont="1" applyFill="1" applyBorder="1" applyAlignment="1">
      <alignment horizontal="center"/>
      <protection/>
    </xf>
    <xf numFmtId="49" fontId="24" fillId="0" borderId="17" xfId="145" applyNumberFormat="1" applyFont="1" applyFill="1" applyBorder="1" applyAlignment="1">
      <alignment wrapText="1"/>
      <protection/>
    </xf>
    <xf numFmtId="37" fontId="24" fillId="0" borderId="17" xfId="151" applyNumberFormat="1" applyFont="1" applyFill="1" applyBorder="1" applyAlignment="1" applyProtection="1">
      <alignment horizontal="center" vertical="center"/>
      <protection/>
    </xf>
    <xf numFmtId="49" fontId="24" fillId="0" borderId="0" xfId="145" applyNumberFormat="1" applyFont="1" applyFill="1">
      <alignment/>
      <protection/>
    </xf>
    <xf numFmtId="49" fontId="17" fillId="0" borderId="0" xfId="145" applyNumberFormat="1" applyFont="1" applyFill="1">
      <alignment/>
      <protection/>
    </xf>
    <xf numFmtId="0" fontId="20" fillId="0" borderId="0" xfId="145" applyNumberFormat="1" applyFont="1" applyFill="1" applyBorder="1" applyAlignment="1">
      <alignment horizontal="center"/>
      <protection/>
    </xf>
    <xf numFmtId="0" fontId="21" fillId="0" borderId="0" xfId="145" applyNumberFormat="1" applyFont="1" applyFill="1" applyBorder="1" applyAlignment="1">
      <alignment horizontal="center"/>
      <protection/>
    </xf>
    <xf numFmtId="0" fontId="52" fillId="0" borderId="0" xfId="145" applyNumberFormat="1" applyFont="1" applyFill="1" applyBorder="1">
      <alignment/>
      <protection/>
    </xf>
    <xf numFmtId="0" fontId="21" fillId="0" borderId="0" xfId="145" applyNumberFormat="1" applyFont="1" applyFill="1" applyBorder="1">
      <alignment/>
      <protection/>
    </xf>
    <xf numFmtId="0" fontId="17" fillId="0" borderId="0" xfId="145" applyNumberFormat="1" applyFont="1" applyFill="1" applyAlignment="1">
      <alignment/>
      <protection/>
    </xf>
    <xf numFmtId="0" fontId="24" fillId="0" borderId="0" xfId="145" applyNumberFormat="1" applyFont="1" applyFill="1" applyAlignment="1">
      <alignment/>
      <protection/>
    </xf>
    <xf numFmtId="0" fontId="21" fillId="0" borderId="0" xfId="145" applyNumberFormat="1" applyFont="1" applyFill="1">
      <alignment/>
      <protection/>
    </xf>
    <xf numFmtId="0" fontId="20" fillId="0" borderId="0" xfId="145" applyNumberFormat="1" applyFont="1" applyFill="1" applyAlignment="1">
      <alignment horizontal="center"/>
      <protection/>
    </xf>
    <xf numFmtId="2" fontId="21" fillId="0" borderId="0" xfId="145" applyNumberFormat="1" applyFont="1" applyFill="1" applyBorder="1" applyAlignment="1">
      <alignment horizontal="left"/>
      <protection/>
    </xf>
    <xf numFmtId="2" fontId="26" fillId="0" borderId="0" xfId="145" applyNumberFormat="1" applyFont="1" applyFill="1" applyAlignment="1">
      <alignment/>
      <protection/>
    </xf>
    <xf numFmtId="2" fontId="55" fillId="0" borderId="0" xfId="145" applyNumberFormat="1" applyFont="1" applyFill="1" applyAlignment="1">
      <alignment/>
      <protection/>
    </xf>
    <xf numFmtId="2" fontId="21" fillId="0" borderId="0" xfId="145" applyNumberFormat="1" applyFont="1" applyFill="1" applyBorder="1">
      <alignment/>
      <protection/>
    </xf>
    <xf numFmtId="1" fontId="16" fillId="0" borderId="0" xfId="145" applyNumberFormat="1" applyFont="1" applyFill="1" applyBorder="1" applyAlignment="1">
      <alignment horizontal="left"/>
      <protection/>
    </xf>
    <xf numFmtId="2" fontId="21" fillId="0" borderId="0" xfId="145" applyNumberFormat="1" applyFont="1" applyFill="1" applyBorder="1" applyAlignment="1">
      <alignment horizontal="center"/>
      <protection/>
    </xf>
    <xf numFmtId="1" fontId="13" fillId="0" borderId="19" xfId="145" applyNumberFormat="1" applyFont="1" applyFill="1" applyBorder="1" applyAlignment="1">
      <alignment horizontal="center"/>
      <protection/>
    </xf>
    <xf numFmtId="2" fontId="22" fillId="0" borderId="0" xfId="145" applyNumberFormat="1" applyFont="1" applyFill="1" applyBorder="1" applyAlignment="1">
      <alignment horizontal="center"/>
      <protection/>
    </xf>
    <xf numFmtId="2" fontId="14" fillId="0" borderId="0" xfId="145" applyNumberFormat="1" applyFont="1" applyFill="1" applyAlignment="1">
      <alignment horizontal="center"/>
      <protection/>
    </xf>
    <xf numFmtId="49" fontId="16" fillId="0" borderId="21" xfId="145" applyNumberFormat="1" applyFont="1" applyFill="1" applyBorder="1" applyAlignment="1">
      <alignment horizontal="center" wrapText="1"/>
      <protection/>
    </xf>
    <xf numFmtId="2" fontId="16" fillId="0" borderId="21" xfId="145" applyNumberFormat="1" applyFont="1" applyFill="1" applyBorder="1" applyAlignment="1">
      <alignment horizontal="left" wrapText="1"/>
      <protection/>
    </xf>
    <xf numFmtId="49" fontId="20" fillId="0" borderId="17" xfId="145" applyNumberFormat="1" applyFont="1" applyFill="1" applyBorder="1" applyAlignment="1">
      <alignment horizontal="center"/>
      <protection/>
    </xf>
    <xf numFmtId="3" fontId="24" fillId="0" borderId="17" xfId="151" applyNumberFormat="1" applyFont="1" applyFill="1" applyBorder="1" applyAlignment="1" applyProtection="1">
      <alignment horizontal="center" vertical="center"/>
      <protection/>
    </xf>
    <xf numFmtId="2" fontId="17" fillId="7" borderId="17" xfId="145" applyNumberFormat="1" applyFont="1" applyFill="1" applyBorder="1" applyAlignment="1">
      <alignment horizontal="left" vertical="center" wrapText="1"/>
      <protection/>
    </xf>
    <xf numFmtId="0" fontId="52" fillId="0" borderId="0" xfId="145" applyNumberFormat="1" applyFont="1" applyFill="1">
      <alignment/>
      <protection/>
    </xf>
    <xf numFmtId="0" fontId="52" fillId="0" borderId="0" xfId="145" applyNumberFormat="1" applyFont="1" applyFill="1" applyAlignment="1">
      <alignment horizontal="left"/>
      <protection/>
    </xf>
    <xf numFmtId="0" fontId="52" fillId="0" borderId="0" xfId="145" applyNumberFormat="1" applyFont="1" applyFill="1" applyAlignment="1">
      <alignment horizontal="center"/>
      <protection/>
    </xf>
    <xf numFmtId="0" fontId="21" fillId="0" borderId="0" xfId="145" applyFont="1" applyFill="1">
      <alignment/>
      <protection/>
    </xf>
    <xf numFmtId="0" fontId="52" fillId="0" borderId="0" xfId="145" applyNumberFormat="1" applyFont="1" applyFill="1" applyBorder="1" applyAlignment="1">
      <alignment/>
      <protection/>
    </xf>
    <xf numFmtId="0" fontId="52" fillId="0" borderId="0" xfId="145" applyNumberFormat="1" applyFont="1" applyFill="1" applyBorder="1" applyAlignment="1">
      <alignment horizontal="center"/>
      <protection/>
    </xf>
    <xf numFmtId="0" fontId="20" fillId="0" borderId="0" xfId="145" applyNumberFormat="1" applyFont="1" applyFill="1" applyAlignment="1">
      <alignment/>
      <protection/>
    </xf>
    <xf numFmtId="0" fontId="52" fillId="0" borderId="0" xfId="145" applyNumberFormat="1" applyFont="1" applyFill="1" applyAlignment="1">
      <alignment/>
      <protection/>
    </xf>
    <xf numFmtId="2" fontId="27" fillId="0" borderId="0" xfId="145" applyNumberFormat="1" applyFont="1" applyFill="1" applyBorder="1" applyAlignment="1">
      <alignment horizontal="center"/>
      <protection/>
    </xf>
    <xf numFmtId="3" fontId="16" fillId="55" borderId="17" xfId="151" applyNumberFormat="1" applyFont="1" applyFill="1" applyBorder="1" applyAlignment="1" applyProtection="1">
      <alignment horizontal="center" vertical="center"/>
      <protection/>
    </xf>
    <xf numFmtId="3" fontId="16" fillId="0" borderId="17" xfId="151" applyNumberFormat="1" applyFont="1" applyFill="1" applyBorder="1" applyAlignment="1" applyProtection="1">
      <alignment horizontal="center" vertical="center"/>
      <protection/>
    </xf>
    <xf numFmtId="3" fontId="13" fillId="0" borderId="17" xfId="151" applyNumberFormat="1" applyFont="1" applyFill="1" applyBorder="1" applyAlignment="1" applyProtection="1">
      <alignment horizontal="center" vertical="center"/>
      <protection/>
    </xf>
    <xf numFmtId="3" fontId="16" fillId="56" borderId="17" xfId="151" applyNumberFormat="1" applyFont="1" applyFill="1" applyBorder="1" applyAlignment="1" applyProtection="1">
      <alignment horizontal="center" vertical="center"/>
      <protection/>
    </xf>
    <xf numFmtId="3" fontId="13" fillId="56" borderId="17" xfId="151" applyNumberFormat="1" applyFont="1" applyFill="1" applyBorder="1" applyAlignment="1" applyProtection="1">
      <alignment horizontal="center" vertical="center"/>
      <protection/>
    </xf>
    <xf numFmtId="49" fontId="20" fillId="0" borderId="17" xfId="145" applyNumberFormat="1" applyFont="1" applyFill="1" applyBorder="1" applyAlignment="1">
      <alignment horizontal="center" vertical="center"/>
      <protection/>
    </xf>
    <xf numFmtId="49" fontId="19" fillId="0" borderId="17" xfId="145" applyNumberFormat="1" applyFont="1" applyFill="1" applyBorder="1" applyAlignment="1">
      <alignment horizontal="center"/>
      <protection/>
    </xf>
    <xf numFmtId="49" fontId="21" fillId="7" borderId="17" xfId="145" applyNumberFormat="1" applyFont="1" applyFill="1" applyBorder="1" applyAlignment="1">
      <alignment horizontal="center"/>
      <protection/>
    </xf>
    <xf numFmtId="49" fontId="21" fillId="0" borderId="0" xfId="145" applyNumberFormat="1" applyFont="1" applyFill="1" applyBorder="1" applyAlignment="1">
      <alignment horizontal="center"/>
      <protection/>
    </xf>
    <xf numFmtId="49" fontId="21" fillId="0" borderId="0" xfId="145" applyNumberFormat="1" applyFont="1" applyFill="1" applyBorder="1">
      <alignment/>
      <protection/>
    </xf>
    <xf numFmtId="49" fontId="24" fillId="0" borderId="0" xfId="145" applyNumberFormat="1" applyFont="1" applyFill="1" applyBorder="1">
      <alignment/>
      <protection/>
    </xf>
    <xf numFmtId="49" fontId="20" fillId="0" borderId="0" xfId="145" applyNumberFormat="1" applyFont="1" applyFill="1" applyBorder="1" applyAlignment="1">
      <alignment/>
      <protection/>
    </xf>
    <xf numFmtId="0" fontId="26" fillId="0" borderId="0" xfId="145" applyNumberFormat="1" applyFont="1" applyFill="1" applyAlignment="1">
      <alignment horizontal="center"/>
      <protection/>
    </xf>
    <xf numFmtId="0" fontId="21" fillId="0" borderId="0" xfId="145" applyFont="1" applyFill="1" applyBorder="1">
      <alignment/>
      <protection/>
    </xf>
    <xf numFmtId="0" fontId="15" fillId="0" borderId="0" xfId="145" applyFont="1" applyFill="1" applyBorder="1">
      <alignment/>
      <protection/>
    </xf>
    <xf numFmtId="0" fontId="15" fillId="0" borderId="0" xfId="145" applyFont="1" applyFill="1">
      <alignment/>
      <protection/>
    </xf>
    <xf numFmtId="0" fontId="19" fillId="0" borderId="0" xfId="145" applyFont="1" applyFill="1">
      <alignment/>
      <protection/>
    </xf>
    <xf numFmtId="0" fontId="19" fillId="0" borderId="0" xfId="145" applyNumberFormat="1" applyFont="1" applyFill="1" applyAlignment="1">
      <alignment/>
      <protection/>
    </xf>
    <xf numFmtId="0" fontId="16" fillId="0" borderId="18" xfId="145" applyNumberFormat="1" applyFont="1" applyFill="1" applyBorder="1" applyAlignment="1">
      <alignment horizontal="center" vertical="center" wrapText="1"/>
      <protection/>
    </xf>
    <xf numFmtId="0" fontId="27" fillId="0" borderId="19" xfId="145" applyFont="1" applyFill="1" applyBorder="1" applyAlignment="1">
      <alignment horizontal="center" vertical="center" wrapText="1"/>
      <protection/>
    </xf>
    <xf numFmtId="0" fontId="27" fillId="0" borderId="17" xfId="145" applyFont="1" applyFill="1" applyBorder="1" applyAlignment="1">
      <alignment horizontal="center" vertical="center" wrapText="1"/>
      <protection/>
    </xf>
    <xf numFmtId="0" fontId="22" fillId="0" borderId="17" xfId="145" applyFont="1" applyFill="1" applyBorder="1" applyAlignment="1">
      <alignment horizontal="center"/>
      <protection/>
    </xf>
    <xf numFmtId="0" fontId="14" fillId="0" borderId="17" xfId="145" applyFont="1" applyFill="1" applyBorder="1" applyAlignment="1">
      <alignment horizontal="center"/>
      <protection/>
    </xf>
    <xf numFmtId="0" fontId="14" fillId="0" borderId="0" xfId="145" applyFont="1" applyFill="1" applyBorder="1">
      <alignment/>
      <protection/>
    </xf>
    <xf numFmtId="0" fontId="14" fillId="0" borderId="0" xfId="145" applyFont="1" applyFill="1">
      <alignment/>
      <protection/>
    </xf>
    <xf numFmtId="3" fontId="17" fillId="0" borderId="17" xfId="151" applyNumberFormat="1" applyFont="1" applyFill="1" applyBorder="1" applyAlignment="1" applyProtection="1">
      <alignment horizontal="center" vertical="center"/>
      <protection/>
    </xf>
    <xf numFmtId="0" fontId="54" fillId="0" borderId="0" xfId="145" applyFont="1" applyFill="1">
      <alignment/>
      <protection/>
    </xf>
    <xf numFmtId="2" fontId="54" fillId="0" borderId="0" xfId="145" applyNumberFormat="1" applyFont="1" applyFill="1" applyBorder="1">
      <alignment/>
      <protection/>
    </xf>
    <xf numFmtId="2" fontId="13" fillId="0" borderId="17" xfId="145" applyNumberFormat="1" applyFont="1" applyFill="1" applyBorder="1" applyAlignment="1">
      <alignment horizontal="left" wrapText="1"/>
      <protection/>
    </xf>
    <xf numFmtId="2" fontId="16" fillId="0" borderId="21" xfId="145" applyNumberFormat="1" applyFont="1" applyFill="1" applyBorder="1" applyAlignment="1">
      <alignment horizontal="left" vertical="center" wrapText="1"/>
      <protection/>
    </xf>
    <xf numFmtId="2" fontId="57" fillId="0" borderId="0" xfId="145" applyNumberFormat="1" applyFont="1" applyFill="1" applyBorder="1">
      <alignment/>
      <protection/>
    </xf>
    <xf numFmtId="0" fontId="55" fillId="0" borderId="0" xfId="145" applyFont="1" applyFill="1" applyBorder="1">
      <alignment/>
      <protection/>
    </xf>
    <xf numFmtId="0" fontId="30" fillId="0" borderId="22" xfId="145" applyFont="1" applyFill="1" applyBorder="1" applyAlignment="1">
      <alignment/>
      <protection/>
    </xf>
    <xf numFmtId="0" fontId="55" fillId="0" borderId="0" xfId="145" applyFont="1" applyFill="1">
      <alignment/>
      <protection/>
    </xf>
    <xf numFmtId="0" fontId="30" fillId="0" borderId="22" xfId="145" applyFont="1" applyFill="1" applyBorder="1" applyAlignment="1">
      <alignment wrapText="1"/>
      <protection/>
    </xf>
    <xf numFmtId="0" fontId="55" fillId="0" borderId="0" xfId="145" applyNumberFormat="1" applyFont="1" applyFill="1">
      <alignment/>
      <protection/>
    </xf>
    <xf numFmtId="0" fontId="55" fillId="0" borderId="0" xfId="145" applyNumberFormat="1" applyFont="1" applyFill="1" applyBorder="1" applyAlignment="1">
      <alignment wrapText="1"/>
      <protection/>
    </xf>
    <xf numFmtId="0" fontId="55" fillId="0" borderId="0" xfId="145" applyNumberFormat="1" applyFont="1" applyFill="1" applyBorder="1">
      <alignment/>
      <protection/>
    </xf>
    <xf numFmtId="0" fontId="55" fillId="0" borderId="0" xfId="145" applyNumberFormat="1" applyFont="1" applyFill="1" applyAlignment="1">
      <alignment horizontal="center" wrapText="1"/>
      <protection/>
    </xf>
    <xf numFmtId="0" fontId="55" fillId="0" borderId="0" xfId="145" applyNumberFormat="1" applyFont="1" applyFill="1" applyAlignment="1">
      <alignment wrapText="1"/>
      <protection/>
    </xf>
    <xf numFmtId="0" fontId="55" fillId="0" borderId="0" xfId="145" applyNumberFormat="1" applyFont="1" applyFill="1" applyAlignment="1">
      <alignment/>
      <protection/>
    </xf>
    <xf numFmtId="49" fontId="21" fillId="0" borderId="0" xfId="145" applyNumberFormat="1" applyFont="1" applyFill="1" applyBorder="1" applyAlignment="1">
      <alignment/>
      <protection/>
    </xf>
    <xf numFmtId="0" fontId="55" fillId="0" borderId="0" xfId="145" applyNumberFormat="1" applyFont="1" applyFill="1" applyAlignment="1">
      <alignment horizontal="center"/>
      <protection/>
    </xf>
    <xf numFmtId="0" fontId="55" fillId="0" borderId="0" xfId="145" applyNumberFormat="1" applyFont="1" applyFill="1" applyBorder="1" applyAlignment="1">
      <alignment/>
      <protection/>
    </xf>
    <xf numFmtId="0" fontId="55" fillId="0" borderId="0" xfId="145" applyNumberFormat="1" applyFont="1" applyFill="1" applyBorder="1" applyAlignment="1">
      <alignment horizontal="center" wrapText="1"/>
      <protection/>
    </xf>
    <xf numFmtId="49" fontId="15" fillId="0" borderId="0" xfId="145" applyNumberFormat="1" applyFont="1" applyFill="1" applyBorder="1">
      <alignment/>
      <protection/>
    </xf>
    <xf numFmtId="0" fontId="15" fillId="0" borderId="0" xfId="145" applyNumberFormat="1" applyFont="1" applyFill="1">
      <alignment/>
      <protection/>
    </xf>
    <xf numFmtId="0" fontId="26" fillId="0" borderId="0" xfId="145" applyNumberFormat="1" applyFont="1" applyFill="1" applyAlignment="1">
      <alignment/>
      <protection/>
    </xf>
    <xf numFmtId="0" fontId="24" fillId="0" borderId="18" xfId="145" applyNumberFormat="1" applyFont="1" applyFill="1" applyBorder="1" applyAlignment="1">
      <alignment horizontal="center" vertical="center" wrapText="1"/>
      <protection/>
    </xf>
    <xf numFmtId="0" fontId="22" fillId="0" borderId="19" xfId="145" applyFont="1" applyFill="1" applyBorder="1" applyAlignment="1">
      <alignment horizontal="center" vertical="center" wrapText="1"/>
      <protection/>
    </xf>
    <xf numFmtId="0" fontId="22" fillId="0" borderId="17" xfId="145" applyFont="1" applyFill="1" applyBorder="1" applyAlignment="1">
      <alignment horizontal="center" vertical="center" wrapText="1"/>
      <protection/>
    </xf>
    <xf numFmtId="49" fontId="28" fillId="0" borderId="20" xfId="145" applyNumberFormat="1" applyFont="1" applyFill="1" applyBorder="1" applyAlignment="1">
      <alignment horizontal="center" vertical="center"/>
      <protection/>
    </xf>
    <xf numFmtId="2" fontId="16" fillId="0" borderId="20" xfId="145" applyNumberFormat="1" applyFont="1" applyFill="1" applyBorder="1" applyAlignment="1">
      <alignment horizontal="left"/>
      <protection/>
    </xf>
    <xf numFmtId="49" fontId="27" fillId="0" borderId="17" xfId="145" applyNumberFormat="1" applyFont="1" applyFill="1" applyBorder="1" applyAlignment="1">
      <alignment horizontal="center" vertical="center"/>
      <protection/>
    </xf>
    <xf numFmtId="49" fontId="28" fillId="0" borderId="17" xfId="145" applyNumberFormat="1" applyFont="1" applyFill="1" applyBorder="1" applyAlignment="1">
      <alignment horizontal="center" vertical="center"/>
      <protection/>
    </xf>
    <xf numFmtId="49" fontId="28" fillId="0" borderId="21" xfId="145" applyNumberFormat="1" applyFont="1" applyFill="1" applyBorder="1" applyAlignment="1">
      <alignment horizontal="center" vertical="center" wrapText="1"/>
      <protection/>
    </xf>
    <xf numFmtId="10" fontId="21" fillId="0" borderId="17" xfId="146" applyNumberFormat="1" applyFont="1" applyFill="1" applyBorder="1" applyAlignment="1">
      <alignment horizontal="right" vertical="center"/>
      <protection/>
    </xf>
    <xf numFmtId="10" fontId="19" fillId="0" borderId="17" xfId="146" applyNumberFormat="1" applyFont="1" applyFill="1" applyBorder="1" applyAlignment="1">
      <alignment horizontal="right" vertical="center"/>
      <protection/>
    </xf>
    <xf numFmtId="0" fontId="53" fillId="0" borderId="22" xfId="145" applyFont="1" applyFill="1" applyBorder="1" applyAlignment="1">
      <alignment/>
      <protection/>
    </xf>
    <xf numFmtId="0" fontId="52" fillId="0" borderId="0" xfId="145" applyFont="1" applyFill="1">
      <alignment/>
      <protection/>
    </xf>
    <xf numFmtId="0" fontId="52" fillId="0" borderId="0" xfId="145" applyFont="1" applyFill="1" applyBorder="1" applyAlignment="1">
      <alignment wrapText="1"/>
      <protection/>
    </xf>
    <xf numFmtId="49" fontId="24" fillId="0" borderId="0" xfId="145" applyNumberFormat="1" applyFont="1" applyFill="1" applyAlignment="1">
      <alignment/>
      <protection/>
    </xf>
    <xf numFmtId="49" fontId="24" fillId="0" borderId="0" xfId="145" applyNumberFormat="1" applyFont="1" applyFill="1" applyBorder="1" applyAlignment="1">
      <alignment/>
      <protection/>
    </xf>
    <xf numFmtId="49" fontId="31" fillId="0" borderId="0" xfId="145" applyNumberFormat="1" applyFont="1" applyFill="1" applyAlignment="1">
      <alignment/>
      <protection/>
    </xf>
    <xf numFmtId="49" fontId="24" fillId="0" borderId="0" xfId="145" applyNumberFormat="1" applyFont="1" applyFill="1" applyAlignment="1">
      <alignment horizontal="center"/>
      <protection/>
    </xf>
    <xf numFmtId="49" fontId="24" fillId="0" borderId="17" xfId="145" applyNumberFormat="1" applyFont="1" applyFill="1" applyBorder="1" applyAlignment="1" applyProtection="1">
      <alignment horizontal="center" vertical="center" wrapText="1"/>
      <protection/>
    </xf>
    <xf numFmtId="49" fontId="24" fillId="0" borderId="17" xfId="145" applyNumberFormat="1" applyFont="1" applyFill="1" applyBorder="1" applyAlignment="1">
      <alignment horizontal="center" vertical="center" wrapText="1"/>
      <protection/>
    </xf>
    <xf numFmtId="0" fontId="52" fillId="0" borderId="0" xfId="145" applyNumberFormat="1" applyFont="1" applyFill="1" applyBorder="1" applyAlignment="1">
      <alignment horizontal="center" wrapText="1"/>
      <protection/>
    </xf>
    <xf numFmtId="0" fontId="20" fillId="0" borderId="0" xfId="145" applyNumberFormat="1" applyFont="1" applyFill="1" applyBorder="1">
      <alignment/>
      <protection/>
    </xf>
    <xf numFmtId="0" fontId="20" fillId="0" borderId="0" xfId="145" applyNumberFormat="1" applyFont="1" applyFill="1" applyBorder="1" applyAlignment="1">
      <alignment horizontal="center" wrapText="1"/>
      <protection/>
    </xf>
    <xf numFmtId="0" fontId="52" fillId="0" borderId="0" xfId="145" applyNumberFormat="1" applyFont="1" applyFill="1" applyAlignment="1">
      <alignment wrapText="1"/>
      <protection/>
    </xf>
    <xf numFmtId="49" fontId="52" fillId="0" borderId="0" xfId="145" applyNumberFormat="1" applyFont="1" applyFill="1">
      <alignment/>
      <protection/>
    </xf>
    <xf numFmtId="49" fontId="58" fillId="0" borderId="0" xfId="145" applyNumberFormat="1" applyFont="1" applyFill="1" applyBorder="1">
      <alignment/>
      <protection/>
    </xf>
    <xf numFmtId="49" fontId="59" fillId="0" borderId="0" xfId="145" applyNumberFormat="1" applyFont="1" applyFill="1" applyBorder="1">
      <alignment/>
      <protection/>
    </xf>
    <xf numFmtId="49" fontId="21" fillId="0" borderId="0" xfId="145" applyNumberFormat="1" applyFont="1" applyFill="1" applyAlignment="1">
      <alignment/>
      <protection/>
    </xf>
    <xf numFmtId="49" fontId="21" fillId="0" borderId="0" xfId="145" applyNumberFormat="1" applyFill="1" applyBorder="1" applyAlignment="1">
      <alignment/>
      <protection/>
    </xf>
    <xf numFmtId="49" fontId="55" fillId="0" borderId="0" xfId="145" applyNumberFormat="1" applyFont="1" applyFill="1" applyAlignment="1">
      <alignment/>
      <protection/>
    </xf>
    <xf numFmtId="49" fontId="29" fillId="0" borderId="0" xfId="145" applyNumberFormat="1" applyFont="1" applyFill="1" applyAlignment="1">
      <alignment/>
      <protection/>
    </xf>
    <xf numFmtId="49" fontId="21" fillId="0" borderId="0" xfId="145" applyNumberFormat="1" applyFont="1" applyFill="1" applyAlignment="1">
      <alignment horizontal="center"/>
      <protection/>
    </xf>
    <xf numFmtId="49" fontId="19" fillId="0" borderId="0" xfId="145" applyNumberFormat="1" applyFont="1" applyFill="1">
      <alignment/>
      <protection/>
    </xf>
    <xf numFmtId="49" fontId="21" fillId="0" borderId="17" xfId="145" applyNumberFormat="1" applyFont="1" applyFill="1" applyBorder="1" applyAlignment="1">
      <alignment/>
      <protection/>
    </xf>
    <xf numFmtId="49" fontId="60" fillId="0" borderId="17" xfId="145" applyNumberFormat="1" applyFont="1" applyFill="1" applyBorder="1" applyAlignment="1" applyProtection="1">
      <alignment horizontal="center" vertical="center"/>
      <protection/>
    </xf>
    <xf numFmtId="3" fontId="16" fillId="23" borderId="17" xfId="151" applyNumberFormat="1" applyFont="1" applyFill="1" applyBorder="1" applyAlignment="1" applyProtection="1">
      <alignment horizontal="center" vertical="center"/>
      <protection/>
    </xf>
    <xf numFmtId="3" fontId="13" fillId="0" borderId="18" xfId="151" applyNumberFormat="1" applyFont="1" applyFill="1" applyBorder="1" applyAlignment="1" applyProtection="1">
      <alignment horizontal="center" vertical="center"/>
      <protection/>
    </xf>
    <xf numFmtId="3" fontId="13" fillId="0" borderId="23" xfId="151" applyNumberFormat="1" applyFont="1" applyFill="1" applyBorder="1" applyAlignment="1" applyProtection="1">
      <alignment horizontal="center" vertical="center"/>
      <protection/>
    </xf>
    <xf numFmtId="3" fontId="13" fillId="0" borderId="24" xfId="151" applyNumberFormat="1" applyFont="1" applyFill="1" applyBorder="1" applyAlignment="1" applyProtection="1">
      <alignment horizontal="center" vertical="center"/>
      <protection/>
    </xf>
    <xf numFmtId="3" fontId="16" fillId="7" borderId="17" xfId="151" applyNumberFormat="1" applyFont="1" applyFill="1" applyBorder="1" applyAlignment="1" applyProtection="1">
      <alignment horizontal="center" vertical="center"/>
      <protection/>
    </xf>
    <xf numFmtId="0" fontId="13" fillId="0" borderId="0" xfId="151" applyNumberFormat="1" applyFont="1" applyFill="1" applyBorder="1" applyAlignment="1" applyProtection="1">
      <alignment horizontal="center" vertical="center"/>
      <protection/>
    </xf>
    <xf numFmtId="49" fontId="50" fillId="0" borderId="0" xfId="145" applyNumberFormat="1" applyFont="1" applyFill="1" applyBorder="1">
      <alignment/>
      <protection/>
    </xf>
    <xf numFmtId="0" fontId="60" fillId="0" borderId="17" xfId="145" applyNumberFormat="1" applyFont="1" applyFill="1" applyBorder="1" applyAlignment="1" applyProtection="1">
      <alignment horizontal="center" vertical="center"/>
      <protection/>
    </xf>
    <xf numFmtId="3" fontId="13" fillId="0" borderId="25" xfId="151" applyNumberFormat="1" applyFont="1" applyFill="1" applyBorder="1" applyAlignment="1" applyProtection="1">
      <alignment horizontal="center" vertical="center"/>
      <protection/>
    </xf>
    <xf numFmtId="172" fontId="62" fillId="0" borderId="23" xfId="107" applyNumberFormat="1" applyFont="1" applyFill="1" applyBorder="1" applyAlignment="1">
      <alignment horizontal="right" vertical="center"/>
    </xf>
    <xf numFmtId="172" fontId="62" fillId="0" borderId="24" xfId="107" applyNumberFormat="1" applyFont="1" applyFill="1" applyBorder="1" applyAlignment="1">
      <alignment horizontal="right" vertical="center"/>
    </xf>
    <xf numFmtId="172" fontId="62" fillId="0" borderId="26" xfId="107" applyNumberFormat="1" applyFont="1" applyFill="1" applyBorder="1" applyAlignment="1">
      <alignment horizontal="right" vertical="center"/>
    </xf>
    <xf numFmtId="172" fontId="62" fillId="0" borderId="25" xfId="107" applyNumberFormat="1" applyFont="1" applyFill="1" applyBorder="1" applyAlignment="1">
      <alignment horizontal="right" vertical="center"/>
    </xf>
    <xf numFmtId="4" fontId="21" fillId="0" borderId="0" xfId="145" applyNumberFormat="1" applyFont="1" applyFill="1">
      <alignment/>
      <protection/>
    </xf>
    <xf numFmtId="49" fontId="61" fillId="0" borderId="17" xfId="145" applyNumberFormat="1" applyFont="1" applyFill="1" applyBorder="1" applyAlignment="1" applyProtection="1">
      <alignment horizontal="center" vertical="center"/>
      <protection/>
    </xf>
    <xf numFmtId="49" fontId="16" fillId="23" borderId="17" xfId="145" applyNumberFormat="1" applyFont="1" applyFill="1" applyBorder="1" applyAlignment="1" applyProtection="1">
      <alignment vertical="center"/>
      <protection/>
    </xf>
    <xf numFmtId="49" fontId="25" fillId="23" borderId="17" xfId="151" applyNumberFormat="1" applyFont="1" applyFill="1" applyBorder="1" applyAlignment="1">
      <alignment vertical="center" wrapText="1"/>
      <protection/>
    </xf>
    <xf numFmtId="49" fontId="16" fillId="7" borderId="17" xfId="151" applyNumberFormat="1" applyFont="1" applyFill="1" applyBorder="1" applyAlignment="1">
      <alignment vertical="center" wrapText="1"/>
      <protection/>
    </xf>
    <xf numFmtId="0" fontId="30" fillId="0" borderId="0" xfId="145" applyNumberFormat="1" applyFont="1" applyFill="1" applyBorder="1" applyAlignment="1">
      <alignment horizontal="center"/>
      <protection/>
    </xf>
    <xf numFmtId="0" fontId="30" fillId="0" borderId="22" xfId="145" applyNumberFormat="1" applyFont="1" applyBorder="1" applyAlignment="1">
      <alignment horizontal="center" wrapText="1"/>
      <protection/>
    </xf>
    <xf numFmtId="0" fontId="30" fillId="0" borderId="22" xfId="145" applyNumberFormat="1" applyFont="1" applyFill="1" applyBorder="1" applyAlignment="1">
      <alignment horizontal="center" wrapText="1"/>
      <protection/>
    </xf>
    <xf numFmtId="49" fontId="17" fillId="58" borderId="17" xfId="145" applyNumberFormat="1" applyFont="1" applyFill="1" applyBorder="1" applyAlignment="1">
      <alignment wrapText="1"/>
      <protection/>
    </xf>
    <xf numFmtId="3" fontId="17" fillId="58" borderId="17" xfId="151" applyNumberFormat="1" applyFont="1" applyFill="1" applyBorder="1" applyAlignment="1" applyProtection="1">
      <alignment horizontal="center" vertical="center"/>
      <protection/>
    </xf>
    <xf numFmtId="37" fontId="17" fillId="7" borderId="17" xfId="151" applyNumberFormat="1" applyFont="1" applyFill="1" applyBorder="1" applyAlignment="1" applyProtection="1">
      <alignment horizontal="center" vertical="center"/>
      <protection/>
    </xf>
    <xf numFmtId="3" fontId="13" fillId="0" borderId="27" xfId="151" applyNumberFormat="1" applyFont="1" applyFill="1" applyBorder="1" applyAlignment="1" applyProtection="1">
      <alignment horizontal="center" vertical="center"/>
      <protection/>
    </xf>
    <xf numFmtId="172" fontId="63" fillId="58" borderId="17" xfId="107" applyNumberFormat="1" applyFont="1" applyFill="1" applyBorder="1" applyAlignment="1">
      <alignment horizontal="right" vertical="center"/>
    </xf>
    <xf numFmtId="3" fontId="16" fillId="58" borderId="17" xfId="151" applyNumberFormat="1" applyFont="1" applyFill="1" applyBorder="1" applyAlignment="1" applyProtection="1">
      <alignment horizontal="center" vertical="center"/>
      <protection/>
    </xf>
    <xf numFmtId="172" fontId="63" fillId="58" borderId="17" xfId="107" applyNumberFormat="1" applyFont="1" applyFill="1" applyBorder="1" applyAlignment="1">
      <alignment horizontal="center" vertical="center"/>
    </xf>
    <xf numFmtId="3" fontId="16" fillId="58" borderId="17" xfId="151" applyNumberFormat="1" applyFont="1" applyFill="1" applyBorder="1" applyAlignment="1" applyProtection="1">
      <alignment horizontal="center" vertical="center" wrapText="1"/>
      <protection/>
    </xf>
    <xf numFmtId="0" fontId="20" fillId="0" borderId="0" xfId="145" applyNumberFormat="1" applyFont="1" applyFill="1" applyBorder="1" applyAlignment="1">
      <alignment horizontal="center" vertical="center"/>
      <protection/>
    </xf>
    <xf numFmtId="37" fontId="62" fillId="0" borderId="26" xfId="107" applyNumberFormat="1" applyFont="1" applyFill="1" applyBorder="1" applyAlignment="1">
      <alignment horizontal="center" vertical="center"/>
    </xf>
    <xf numFmtId="37" fontId="62" fillId="0" borderId="25" xfId="107" applyNumberFormat="1" applyFont="1" applyFill="1" applyBorder="1" applyAlignment="1">
      <alignment horizontal="center" vertical="center"/>
    </xf>
    <xf numFmtId="3" fontId="62" fillId="0" borderId="23" xfId="107" applyNumberFormat="1" applyFont="1" applyFill="1" applyBorder="1" applyAlignment="1">
      <alignment horizontal="right" vertical="center"/>
    </xf>
    <xf numFmtId="49" fontId="13" fillId="0" borderId="0" xfId="145" applyNumberFormat="1" applyFont="1" applyFill="1" applyBorder="1" applyAlignment="1" applyProtection="1">
      <alignment horizontal="center" vertical="center"/>
      <protection/>
    </xf>
    <xf numFmtId="172" fontId="62" fillId="0" borderId="0" xfId="107" applyNumberFormat="1" applyFont="1" applyFill="1" applyBorder="1" applyAlignment="1">
      <alignment horizontal="right" vertical="center"/>
    </xf>
    <xf numFmtId="37" fontId="62" fillId="0" borderId="0" xfId="107" applyNumberFormat="1" applyFont="1" applyFill="1" applyBorder="1" applyAlignment="1">
      <alignment horizontal="center" vertical="center"/>
    </xf>
    <xf numFmtId="10" fontId="13" fillId="0" borderId="0" xfId="146" applyNumberFormat="1" applyFont="1" applyFill="1" applyBorder="1" applyAlignment="1">
      <alignment horizontal="right" vertical="center"/>
      <protection/>
    </xf>
    <xf numFmtId="37" fontId="62" fillId="0" borderId="23" xfId="107" applyNumberFormat="1" applyFont="1" applyFill="1" applyBorder="1" applyAlignment="1">
      <alignment horizontal="center" vertical="center"/>
    </xf>
    <xf numFmtId="3" fontId="62" fillId="0" borderId="23" xfId="107" applyNumberFormat="1" applyFont="1" applyFill="1" applyBorder="1" applyAlignment="1">
      <alignment horizontal="center" vertical="center"/>
    </xf>
    <xf numFmtId="37" fontId="62" fillId="0" borderId="23" xfId="107" applyNumberFormat="1" applyFont="1" applyFill="1" applyBorder="1" applyAlignment="1">
      <alignment horizontal="right" vertical="center"/>
    </xf>
    <xf numFmtId="49" fontId="21" fillId="0" borderId="0" xfId="145" applyNumberFormat="1" applyFill="1" applyAlignment="1">
      <alignment/>
      <protection/>
    </xf>
    <xf numFmtId="49" fontId="24" fillId="0" borderId="0" xfId="152" applyNumberFormat="1" applyFont="1" applyFill="1" applyBorder="1" applyAlignment="1">
      <alignment horizontal="left" vertical="center"/>
      <protection/>
    </xf>
    <xf numFmtId="49" fontId="21" fillId="0" borderId="0" xfId="152" applyNumberFormat="1" applyFont="1" applyFill="1">
      <alignment/>
      <protection/>
    </xf>
    <xf numFmtId="49" fontId="55" fillId="0" borderId="0" xfId="152" applyNumberFormat="1" applyFont="1" applyFill="1" applyAlignment="1">
      <alignment/>
      <protection/>
    </xf>
    <xf numFmtId="49" fontId="21" fillId="0" borderId="0" xfId="152" applyNumberFormat="1" applyFont="1" applyFill="1" applyAlignment="1">
      <alignment/>
      <protection/>
    </xf>
    <xf numFmtId="49" fontId="21" fillId="0" borderId="0" xfId="152" applyNumberFormat="1" applyFont="1" applyFill="1" applyAlignment="1">
      <alignment horizontal="center"/>
      <protection/>
    </xf>
    <xf numFmtId="49" fontId="31" fillId="0" borderId="28" xfId="152" applyNumberFormat="1" applyFont="1" applyFill="1" applyBorder="1" applyAlignment="1">
      <alignment horizontal="left" vertical="center"/>
      <protection/>
    </xf>
    <xf numFmtId="49" fontId="13" fillId="0" borderId="17" xfId="152" applyNumberFormat="1" applyFont="1" applyFill="1" applyBorder="1" applyAlignment="1">
      <alignment horizontal="center" vertical="center" wrapText="1"/>
      <protection/>
    </xf>
    <xf numFmtId="49" fontId="13" fillId="0" borderId="18" xfId="152" applyNumberFormat="1" applyFont="1" applyFill="1" applyBorder="1" applyAlignment="1">
      <alignment horizontal="center" vertical="center" wrapText="1"/>
      <protection/>
    </xf>
    <xf numFmtId="49" fontId="65" fillId="0" borderId="17" xfId="152" applyNumberFormat="1" applyFont="1" applyFill="1" applyBorder="1" applyAlignment="1">
      <alignment horizontal="center" vertical="center" wrapText="1"/>
      <protection/>
    </xf>
    <xf numFmtId="49" fontId="21" fillId="0" borderId="0" xfId="152" applyNumberFormat="1" applyFont="1" applyFill="1" applyAlignment="1">
      <alignment vertical="center"/>
      <protection/>
    </xf>
    <xf numFmtId="41" fontId="16" fillId="55" borderId="17" xfId="152" applyNumberFormat="1" applyFont="1" applyFill="1" applyBorder="1" applyAlignment="1">
      <alignment vertical="center"/>
      <protection/>
    </xf>
    <xf numFmtId="49" fontId="17" fillId="0" borderId="17" xfId="152" applyNumberFormat="1" applyFont="1" applyFill="1" applyBorder="1" applyAlignment="1">
      <alignment horizontal="center" vertical="center"/>
      <protection/>
    </xf>
    <xf numFmtId="49" fontId="17" fillId="0" borderId="17" xfId="152" applyNumberFormat="1" applyFont="1" applyFill="1" applyBorder="1" applyAlignment="1">
      <alignment horizontal="left" vertical="center"/>
      <protection/>
    </xf>
    <xf numFmtId="41" fontId="13" fillId="0" borderId="17" xfId="152" applyNumberFormat="1" applyFont="1" applyFill="1" applyBorder="1" applyAlignment="1">
      <alignment vertical="center"/>
      <protection/>
    </xf>
    <xf numFmtId="49" fontId="17" fillId="56" borderId="20" xfId="152" applyNumberFormat="1" applyFont="1" applyFill="1" applyBorder="1" applyAlignment="1">
      <alignment horizontal="center" vertical="center"/>
      <protection/>
    </xf>
    <xf numFmtId="49" fontId="17" fillId="56" borderId="17" xfId="152" applyNumberFormat="1" applyFont="1" applyFill="1" applyBorder="1" applyAlignment="1">
      <alignment horizontal="left" vertical="center"/>
      <protection/>
    </xf>
    <xf numFmtId="41" fontId="16" fillId="56" borderId="17" xfId="152" applyNumberFormat="1" applyFont="1" applyFill="1" applyBorder="1" applyAlignment="1">
      <alignment vertical="center"/>
      <protection/>
    </xf>
    <xf numFmtId="49" fontId="24" fillId="0" borderId="17" xfId="152" applyNumberFormat="1" applyFont="1" applyFill="1" applyBorder="1" applyAlignment="1">
      <alignment horizontal="center" vertical="center"/>
      <protection/>
    </xf>
    <xf numFmtId="49" fontId="24" fillId="0" borderId="17" xfId="152" applyNumberFormat="1" applyFont="1" applyFill="1" applyBorder="1" applyAlignment="1">
      <alignment horizontal="left" vertical="center"/>
      <protection/>
    </xf>
    <xf numFmtId="41" fontId="13" fillId="0" borderId="17" xfId="149" applyNumberFormat="1" applyFont="1" applyFill="1" applyBorder="1" applyAlignment="1">
      <alignment vertical="center"/>
      <protection/>
    </xf>
    <xf numFmtId="0" fontId="52" fillId="0" borderId="0" xfId="152" applyNumberFormat="1" applyFont="1" applyFill="1" applyBorder="1" applyAlignment="1">
      <alignment horizontal="center" wrapText="1"/>
      <protection/>
    </xf>
    <xf numFmtId="0" fontId="66" fillId="0" borderId="0" xfId="152" applyNumberFormat="1" applyFont="1" applyFill="1" applyBorder="1">
      <alignment/>
      <protection/>
    </xf>
    <xf numFmtId="49" fontId="15" fillId="0" borderId="0" xfId="152" applyNumberFormat="1" applyFont="1" applyFill="1">
      <alignment/>
      <protection/>
    </xf>
    <xf numFmtId="49" fontId="67" fillId="0" borderId="0" xfId="152" applyNumberFormat="1" applyFont="1" applyFill="1" applyBorder="1">
      <alignment/>
      <protection/>
    </xf>
    <xf numFmtId="0" fontId="20" fillId="0" borderId="0" xfId="152" applyNumberFormat="1" applyFont="1" applyFill="1" applyBorder="1" applyAlignment="1">
      <alignment horizontal="center" wrapText="1"/>
      <protection/>
    </xf>
    <xf numFmtId="0" fontId="68" fillId="0" borderId="0" xfId="152" applyNumberFormat="1" applyFont="1" applyFill="1" applyBorder="1">
      <alignment/>
      <protection/>
    </xf>
    <xf numFmtId="49" fontId="50" fillId="0" borderId="0" xfId="152" applyNumberFormat="1" applyFont="1" applyFill="1" applyBorder="1">
      <alignment/>
      <protection/>
    </xf>
    <xf numFmtId="0" fontId="52" fillId="0" borderId="0" xfId="152" applyNumberFormat="1" applyFont="1" applyFill="1">
      <alignment/>
      <protection/>
    </xf>
    <xf numFmtId="49" fontId="53" fillId="0" borderId="0" xfId="152" applyNumberFormat="1" applyFont="1" applyFill="1">
      <alignment/>
      <protection/>
    </xf>
    <xf numFmtId="49" fontId="52" fillId="0" borderId="0" xfId="152" applyNumberFormat="1" applyFont="1" applyFill="1">
      <alignment/>
      <protection/>
    </xf>
    <xf numFmtId="3" fontId="21" fillId="0" borderId="0" xfId="152" applyNumberFormat="1" applyFont="1" applyFill="1">
      <alignment/>
      <protection/>
    </xf>
    <xf numFmtId="49" fontId="19" fillId="0" borderId="0" xfId="152" applyNumberFormat="1" applyFont="1" applyFill="1" applyAlignment="1">
      <alignment wrapText="1"/>
      <protection/>
    </xf>
    <xf numFmtId="49" fontId="21" fillId="0" borderId="0" xfId="152" applyNumberFormat="1" applyFont="1" applyFill="1" applyBorder="1" applyAlignment="1">
      <alignment horizontal="left"/>
      <protection/>
    </xf>
    <xf numFmtId="49" fontId="69" fillId="0" borderId="0" xfId="152" applyNumberFormat="1" applyFont="1" applyFill="1">
      <alignment/>
      <protection/>
    </xf>
    <xf numFmtId="49" fontId="21" fillId="0" borderId="0" xfId="152" applyNumberFormat="1" applyFont="1" applyFill="1" applyBorder="1" applyAlignment="1">
      <alignment/>
      <protection/>
    </xf>
    <xf numFmtId="49" fontId="21" fillId="0" borderId="0" xfId="152" applyNumberFormat="1" applyFont="1" applyFill="1" applyBorder="1">
      <alignment/>
      <protection/>
    </xf>
    <xf numFmtId="49" fontId="61" fillId="0" borderId="28" xfId="152" applyNumberFormat="1" applyFont="1" applyFill="1" applyBorder="1" applyAlignment="1">
      <alignment/>
      <protection/>
    </xf>
    <xf numFmtId="49" fontId="13" fillId="0" borderId="28" xfId="152" applyNumberFormat="1" applyFont="1" applyFill="1" applyBorder="1" applyAlignment="1">
      <alignment horizontal="center"/>
      <protection/>
    </xf>
    <xf numFmtId="49" fontId="13" fillId="0" borderId="17" xfId="152" applyNumberFormat="1" applyFont="1" applyFill="1" applyBorder="1" applyAlignment="1">
      <alignment horizontal="center" vertical="center" wrapText="1"/>
      <protection/>
    </xf>
    <xf numFmtId="49" fontId="61" fillId="0" borderId="17" xfId="152" applyNumberFormat="1" applyFont="1" applyFill="1" applyBorder="1" applyAlignment="1">
      <alignment horizontal="center" vertical="center" wrapText="1"/>
      <protection/>
    </xf>
    <xf numFmtId="0" fontId="61" fillId="0" borderId="17" xfId="152" applyNumberFormat="1" applyFont="1" applyFill="1" applyBorder="1" applyAlignment="1">
      <alignment horizontal="center" vertical="center" wrapText="1"/>
      <protection/>
    </xf>
    <xf numFmtId="41" fontId="16" fillId="55" borderId="17" xfId="152" applyNumberFormat="1" applyFont="1" applyFill="1" applyBorder="1" applyAlignment="1">
      <alignment horizontal="center" vertical="center" wrapText="1"/>
      <protection/>
    </xf>
    <xf numFmtId="49" fontId="17" fillId="0" borderId="17" xfId="152" applyNumberFormat="1" applyFont="1" applyFill="1" applyBorder="1" applyAlignment="1">
      <alignment horizontal="center"/>
      <protection/>
    </xf>
    <xf numFmtId="49" fontId="17" fillId="0" borderId="17" xfId="152" applyNumberFormat="1" applyFont="1" applyFill="1" applyBorder="1" applyAlignment="1">
      <alignment horizontal="left"/>
      <protection/>
    </xf>
    <xf numFmtId="41" fontId="16" fillId="0" borderId="17" xfId="152" applyNumberFormat="1" applyFont="1" applyFill="1" applyBorder="1" applyAlignment="1">
      <alignment horizontal="center" vertical="center" wrapText="1"/>
      <protection/>
    </xf>
    <xf numFmtId="41" fontId="13" fillId="0" borderId="17" xfId="152" applyNumberFormat="1" applyFont="1" applyFill="1" applyBorder="1" applyAlignment="1">
      <alignment horizontal="center" vertical="center" wrapText="1"/>
      <protection/>
    </xf>
    <xf numFmtId="49" fontId="17" fillId="56" borderId="20" xfId="152" applyNumberFormat="1" applyFont="1" applyFill="1" applyBorder="1" applyAlignment="1">
      <alignment horizontal="center"/>
      <protection/>
    </xf>
    <xf numFmtId="49" fontId="17" fillId="56" borderId="17" xfId="152" applyNumberFormat="1" applyFont="1" applyFill="1" applyBorder="1" applyAlignment="1">
      <alignment horizontal="left"/>
      <protection/>
    </xf>
    <xf numFmtId="41" fontId="16" fillId="56" borderId="17" xfId="152" applyNumberFormat="1" applyFont="1" applyFill="1" applyBorder="1" applyAlignment="1">
      <alignment horizontal="center" vertical="center" wrapText="1"/>
      <protection/>
    </xf>
    <xf numFmtId="49" fontId="24" fillId="0" borderId="20" xfId="152" applyNumberFormat="1" applyFont="1" applyFill="1" applyBorder="1" applyAlignment="1">
      <alignment horizontal="center"/>
      <protection/>
    </xf>
    <xf numFmtId="49" fontId="16" fillId="0" borderId="22" xfId="152" applyNumberFormat="1" applyFont="1" applyFill="1" applyBorder="1" applyAlignment="1">
      <alignment horizontal="center"/>
      <protection/>
    </xf>
    <xf numFmtId="49" fontId="16" fillId="0" borderId="22" xfId="152" applyNumberFormat="1" applyFont="1" applyFill="1" applyBorder="1" applyAlignment="1">
      <alignment horizontal="left"/>
      <protection/>
    </xf>
    <xf numFmtId="3" fontId="13" fillId="0" borderId="22" xfId="152" applyNumberFormat="1" applyFont="1" applyFill="1" applyBorder="1" applyAlignment="1">
      <alignment horizontal="center" vertical="center" wrapText="1"/>
      <protection/>
    </xf>
    <xf numFmtId="49" fontId="20" fillId="0" borderId="0" xfId="152" applyNumberFormat="1" applyFont="1" applyFill="1" applyBorder="1" applyAlignment="1">
      <alignment horizontal="center" vertical="center" wrapText="1"/>
      <protection/>
    </xf>
    <xf numFmtId="49" fontId="55" fillId="0" borderId="0" xfId="152" applyNumberFormat="1" applyFont="1" applyFill="1" applyBorder="1" applyAlignment="1">
      <alignment wrapText="1"/>
      <protection/>
    </xf>
    <xf numFmtId="49" fontId="55" fillId="0" borderId="0" xfId="152" applyNumberFormat="1" applyFont="1" applyFill="1" applyBorder="1" applyAlignment="1">
      <alignment vertical="center" wrapText="1"/>
      <protection/>
    </xf>
    <xf numFmtId="0" fontId="20" fillId="0" borderId="0" xfId="152" applyNumberFormat="1" applyFont="1" applyFill="1" applyBorder="1" applyAlignment="1">
      <alignment horizontal="center" vertical="center"/>
      <protection/>
    </xf>
    <xf numFmtId="0" fontId="20" fillId="0" borderId="0" xfId="152" applyFont="1" applyFill="1" applyAlignment="1">
      <alignment horizontal="center"/>
      <protection/>
    </xf>
    <xf numFmtId="0" fontId="19" fillId="0" borderId="0" xfId="152" applyFont="1" applyFill="1" applyAlignment="1">
      <alignment/>
      <protection/>
    </xf>
    <xf numFmtId="49" fontId="19" fillId="0" borderId="0" xfId="152" applyNumberFormat="1" applyFont="1" applyFill="1" applyAlignment="1">
      <alignment/>
      <protection/>
    </xf>
    <xf numFmtId="49" fontId="21" fillId="0" borderId="0" xfId="152" applyNumberFormat="1" applyFont="1" applyFill="1" applyAlignment="1">
      <alignment horizontal="left"/>
      <protection/>
    </xf>
    <xf numFmtId="49" fontId="24" fillId="0" borderId="17" xfId="152" applyNumberFormat="1" applyFont="1" applyFill="1" applyBorder="1" applyAlignment="1">
      <alignment horizontal="center" vertical="center" wrapText="1"/>
      <protection/>
    </xf>
    <xf numFmtId="49" fontId="13" fillId="0" borderId="17" xfId="152" applyNumberFormat="1" applyFont="1" applyFill="1" applyBorder="1" applyAlignment="1">
      <alignment horizontal="center" vertical="top" wrapText="1"/>
      <protection/>
    </xf>
    <xf numFmtId="49" fontId="31" fillId="0" borderId="17" xfId="152" applyNumberFormat="1" applyFont="1" applyFill="1" applyBorder="1" applyAlignment="1">
      <alignment horizontal="center"/>
      <protection/>
    </xf>
    <xf numFmtId="0" fontId="31" fillId="0" borderId="17" xfId="152" applyNumberFormat="1" applyFont="1" applyFill="1" applyBorder="1" applyAlignment="1">
      <alignment horizontal="center"/>
      <protection/>
    </xf>
    <xf numFmtId="41" fontId="17" fillId="55" borderId="17" xfId="152" applyNumberFormat="1" applyFont="1" applyFill="1" applyBorder="1" applyAlignment="1">
      <alignment horizontal="center" vertical="center"/>
      <protection/>
    </xf>
    <xf numFmtId="41" fontId="24" fillId="0" borderId="17" xfId="152" applyNumberFormat="1" applyFont="1" applyFill="1" applyBorder="1" applyAlignment="1">
      <alignment horizontal="left" vertical="center"/>
      <protection/>
    </xf>
    <xf numFmtId="41" fontId="24" fillId="0" borderId="17" xfId="152" applyNumberFormat="1" applyFont="1" applyFill="1" applyBorder="1" applyAlignment="1">
      <alignment horizontal="center" vertical="center"/>
      <protection/>
    </xf>
    <xf numFmtId="49" fontId="17" fillId="56" borderId="17" xfId="152" applyNumberFormat="1" applyFont="1" applyFill="1" applyBorder="1" applyAlignment="1">
      <alignment horizontal="center" vertical="center"/>
      <protection/>
    </xf>
    <xf numFmtId="41" fontId="24" fillId="56" borderId="17" xfId="152" applyNumberFormat="1" applyFont="1" applyFill="1" applyBorder="1" applyAlignment="1">
      <alignment horizontal="center" vertical="center"/>
      <protection/>
    </xf>
    <xf numFmtId="49" fontId="24" fillId="0" borderId="0" xfId="152" applyNumberFormat="1" applyFont="1" applyFill="1" applyBorder="1" applyAlignment="1">
      <alignment horizontal="center"/>
      <protection/>
    </xf>
    <xf numFmtId="49" fontId="24" fillId="0" borderId="0" xfId="152" applyNumberFormat="1" applyFont="1" applyFill="1" applyBorder="1" applyAlignment="1">
      <alignment horizontal="left"/>
      <protection/>
    </xf>
    <xf numFmtId="49" fontId="21" fillId="0" borderId="0" xfId="152" applyNumberFormat="1" applyFont="1" applyFill="1" applyBorder="1" applyAlignment="1">
      <alignment horizontal="center"/>
      <protection/>
    </xf>
    <xf numFmtId="49" fontId="52" fillId="0" borderId="0" xfId="152" applyNumberFormat="1" applyFont="1" applyFill="1" applyBorder="1" applyAlignment="1">
      <alignment wrapText="1"/>
      <protection/>
    </xf>
    <xf numFmtId="49" fontId="52" fillId="0" borderId="0" xfId="152" applyNumberFormat="1" applyFont="1" applyFill="1" applyAlignment="1">
      <alignment wrapText="1"/>
      <protection/>
    </xf>
    <xf numFmtId="49" fontId="20" fillId="0" borderId="0" xfId="152" applyNumberFormat="1" applyFont="1" applyFill="1" applyAlignment="1">
      <alignment/>
      <protection/>
    </xf>
    <xf numFmtId="49" fontId="52" fillId="0" borderId="0" xfId="152" applyNumberFormat="1" applyFont="1" applyFill="1" applyAlignment="1">
      <alignment/>
      <protection/>
    </xf>
    <xf numFmtId="49" fontId="71" fillId="0" borderId="0" xfId="152" applyNumberFormat="1" applyFont="1" applyFill="1">
      <alignment/>
      <protection/>
    </xf>
    <xf numFmtId="49" fontId="31" fillId="0" borderId="0" xfId="152" applyNumberFormat="1" applyFont="1" applyFill="1" applyBorder="1" applyAlignment="1">
      <alignment wrapText="1"/>
      <protection/>
    </xf>
    <xf numFmtId="49" fontId="29" fillId="0" borderId="0" xfId="152" applyNumberFormat="1" applyFont="1" applyFill="1" applyAlignment="1">
      <alignment horizontal="left"/>
      <protection/>
    </xf>
    <xf numFmtId="49" fontId="21" fillId="0" borderId="0" xfId="154" applyNumberFormat="1" applyFont="1" applyFill="1" applyAlignment="1">
      <alignment horizontal="left"/>
      <protection/>
    </xf>
    <xf numFmtId="49" fontId="26" fillId="0" borderId="0" xfId="154" applyNumberFormat="1" applyFont="1" applyFill="1" applyAlignment="1">
      <alignment wrapText="1"/>
      <protection/>
    </xf>
    <xf numFmtId="49" fontId="21" fillId="0" borderId="0" xfId="154" applyNumberFormat="1" applyFont="1" applyFill="1" applyBorder="1" applyAlignment="1">
      <alignment horizontal="left"/>
      <protection/>
    </xf>
    <xf numFmtId="49" fontId="4" fillId="0" borderId="0" xfId="154" applyNumberFormat="1" applyFont="1" applyFill="1">
      <alignment/>
      <protection/>
    </xf>
    <xf numFmtId="49" fontId="21" fillId="0" borderId="0" xfId="154" applyNumberFormat="1" applyFont="1" applyFill="1" applyBorder="1" applyAlignment="1">
      <alignment/>
      <protection/>
    </xf>
    <xf numFmtId="49" fontId="21" fillId="0" borderId="0" xfId="154" applyNumberFormat="1" applyFont="1" applyFill="1" applyAlignment="1">
      <alignment/>
      <protection/>
    </xf>
    <xf numFmtId="49" fontId="55" fillId="0" borderId="0" xfId="154" applyNumberFormat="1" applyFont="1" applyFill="1" applyAlignment="1">
      <alignment/>
      <protection/>
    </xf>
    <xf numFmtId="49" fontId="69" fillId="0" borderId="0" xfId="154" applyNumberFormat="1" applyFont="1" applyFill="1" applyBorder="1" applyAlignment="1">
      <alignment horizontal="left"/>
      <protection/>
    </xf>
    <xf numFmtId="49" fontId="29" fillId="0" borderId="0" xfId="154" applyNumberFormat="1" applyFont="1" applyFill="1" applyBorder="1" applyAlignment="1">
      <alignment/>
      <protection/>
    </xf>
    <xf numFmtId="49" fontId="28" fillId="0" borderId="17" xfId="154" applyNumberFormat="1" applyFont="1" applyFill="1" applyBorder="1" applyAlignment="1">
      <alignment horizontal="center" vertical="center" wrapText="1" readingOrder="1"/>
      <protection/>
    </xf>
    <xf numFmtId="49" fontId="4" fillId="0" borderId="0" xfId="154" applyNumberFormat="1" applyFont="1" applyFill="1" applyBorder="1">
      <alignment/>
      <protection/>
    </xf>
    <xf numFmtId="49" fontId="72" fillId="0" borderId="21" xfId="154" applyNumberFormat="1" applyFont="1" applyFill="1" applyBorder="1" applyAlignment="1">
      <alignment wrapText="1"/>
      <protection/>
    </xf>
    <xf numFmtId="49" fontId="72" fillId="0" borderId="19" xfId="154" applyNumberFormat="1" applyFont="1" applyFill="1" applyBorder="1" applyAlignment="1">
      <alignment wrapText="1"/>
      <protection/>
    </xf>
    <xf numFmtId="49" fontId="73" fillId="0" borderId="29" xfId="154" applyNumberFormat="1" applyFont="1" applyFill="1" applyBorder="1" applyAlignment="1">
      <alignment horizontal="center" wrapText="1"/>
      <protection/>
    </xf>
    <xf numFmtId="49" fontId="61" fillId="0" borderId="20" xfId="154" applyNumberFormat="1" applyFont="1" applyFill="1" applyBorder="1" applyAlignment="1">
      <alignment horizontal="center"/>
      <protection/>
    </xf>
    <xf numFmtId="49" fontId="28" fillId="0" borderId="0" xfId="154" applyNumberFormat="1" applyFont="1" applyFill="1" applyBorder="1" applyAlignment="1">
      <alignment vertical="justify" textRotation="90" wrapText="1"/>
      <protection/>
    </xf>
    <xf numFmtId="41" fontId="28" fillId="55" borderId="29" xfId="154" applyNumberFormat="1" applyFont="1" applyFill="1" applyBorder="1" applyAlignment="1">
      <alignment horizontal="center" vertical="center" wrapText="1"/>
      <protection/>
    </xf>
    <xf numFmtId="49" fontId="28" fillId="0" borderId="0" xfId="154" applyNumberFormat="1" applyFont="1" applyFill="1" applyBorder="1" applyAlignment="1">
      <alignment vertical="center" textRotation="90" wrapText="1"/>
      <protection/>
    </xf>
    <xf numFmtId="49" fontId="4" fillId="0" borderId="0" xfId="154" applyNumberFormat="1" applyFont="1" applyFill="1" applyBorder="1" applyAlignment="1">
      <alignment vertical="center"/>
      <protection/>
    </xf>
    <xf numFmtId="49" fontId="4" fillId="0" borderId="0" xfId="154" applyNumberFormat="1" applyFont="1" applyFill="1" applyAlignment="1">
      <alignment vertical="center"/>
      <protection/>
    </xf>
    <xf numFmtId="49" fontId="17" fillId="0" borderId="17" xfId="154" applyNumberFormat="1" applyFont="1" applyFill="1" applyBorder="1" applyAlignment="1">
      <alignment horizontal="center" vertical="center"/>
      <protection/>
    </xf>
    <xf numFmtId="49" fontId="16" fillId="0" borderId="17" xfId="154" applyNumberFormat="1" applyFont="1" applyFill="1" applyBorder="1" applyAlignment="1">
      <alignment horizontal="left" vertical="center"/>
      <protection/>
    </xf>
    <xf numFmtId="41" fontId="27" fillId="0" borderId="29" xfId="154" applyNumberFormat="1" applyFont="1" applyFill="1" applyBorder="1" applyAlignment="1">
      <alignment horizontal="center" vertical="center" wrapText="1"/>
      <protection/>
    </xf>
    <xf numFmtId="41" fontId="28" fillId="0" borderId="29" xfId="154" applyNumberFormat="1" applyFont="1" applyFill="1" applyBorder="1" applyAlignment="1">
      <alignment horizontal="center" vertical="center" wrapText="1"/>
      <protection/>
    </xf>
    <xf numFmtId="49" fontId="27" fillId="0" borderId="0" xfId="154" applyNumberFormat="1" applyFont="1" applyFill="1" applyBorder="1" applyAlignment="1">
      <alignment vertical="center" textRotation="90" wrapText="1"/>
      <protection/>
    </xf>
    <xf numFmtId="49" fontId="17" fillId="56" borderId="20" xfId="154" applyNumberFormat="1" applyFont="1" applyFill="1" applyBorder="1" applyAlignment="1">
      <alignment horizontal="center" vertical="center"/>
      <protection/>
    </xf>
    <xf numFmtId="49" fontId="16" fillId="56" borderId="17" xfId="154" applyNumberFormat="1" applyFont="1" applyFill="1" applyBorder="1" applyAlignment="1">
      <alignment horizontal="left" vertical="center"/>
      <protection/>
    </xf>
    <xf numFmtId="41" fontId="28" fillId="56" borderId="29" xfId="154" applyNumberFormat="1" applyFont="1" applyFill="1" applyBorder="1" applyAlignment="1">
      <alignment horizontal="center" vertical="center" wrapText="1"/>
      <protection/>
    </xf>
    <xf numFmtId="49" fontId="24" fillId="0" borderId="20" xfId="154" applyNumberFormat="1" applyFont="1" applyFill="1" applyBorder="1" applyAlignment="1">
      <alignment horizontal="center" vertical="center"/>
      <protection/>
    </xf>
    <xf numFmtId="49" fontId="15" fillId="0" borderId="0" xfId="154" applyNumberFormat="1" applyFont="1" applyFill="1">
      <alignment/>
      <protection/>
    </xf>
    <xf numFmtId="0" fontId="52" fillId="0" borderId="0" xfId="154" applyNumberFormat="1" applyFont="1" applyFill="1" applyBorder="1" applyAlignment="1">
      <alignment/>
      <protection/>
    </xf>
    <xf numFmtId="0" fontId="74" fillId="0" borderId="0" xfId="154" applyNumberFormat="1" applyFont="1" applyFill="1">
      <alignment/>
      <protection/>
    </xf>
    <xf numFmtId="0" fontId="20" fillId="0" borderId="0" xfId="154" applyNumberFormat="1" applyFont="1" applyFill="1" applyBorder="1" applyAlignment="1">
      <alignment horizontal="center" wrapText="1"/>
      <protection/>
    </xf>
    <xf numFmtId="0" fontId="20" fillId="0" borderId="0" xfId="154" applyNumberFormat="1" applyFont="1" applyFill="1" applyBorder="1" applyAlignment="1">
      <alignment/>
      <protection/>
    </xf>
    <xf numFmtId="0" fontId="20" fillId="0" borderId="0" xfId="154" applyNumberFormat="1" applyFont="1" applyFill="1" applyBorder="1" applyAlignment="1">
      <alignment horizontal="center"/>
      <protection/>
    </xf>
    <xf numFmtId="49" fontId="13" fillId="0" borderId="0" xfId="154" applyNumberFormat="1" applyFont="1" applyFill="1">
      <alignment/>
      <protection/>
    </xf>
    <xf numFmtId="0" fontId="52" fillId="0" borderId="0" xfId="154" applyNumberFormat="1" applyFont="1" applyFill="1" applyAlignment="1">
      <alignment horizontal="center"/>
      <protection/>
    </xf>
    <xf numFmtId="0" fontId="52" fillId="0" borderId="0" xfId="154" applyNumberFormat="1" applyFont="1" applyFill="1">
      <alignment/>
      <protection/>
    </xf>
    <xf numFmtId="0" fontId="74" fillId="0" borderId="0" xfId="154" applyNumberFormat="1" applyFont="1" applyFill="1" applyAlignment="1">
      <alignment horizontal="center"/>
      <protection/>
    </xf>
    <xf numFmtId="0" fontId="75" fillId="0" borderId="0" xfId="154" applyNumberFormat="1" applyFont="1" applyFill="1" applyAlignment="1">
      <alignment horizontal="center"/>
      <protection/>
    </xf>
    <xf numFmtId="0" fontId="26" fillId="0" borderId="0" xfId="152" applyNumberFormat="1" applyFont="1" applyFill="1" applyAlignment="1">
      <alignment/>
      <protection/>
    </xf>
    <xf numFmtId="0" fontId="76" fillId="0" borderId="0" xfId="154" applyNumberFormat="1" applyFont="1" applyFill="1">
      <alignment/>
      <protection/>
    </xf>
    <xf numFmtId="49" fontId="64" fillId="0" borderId="0" xfId="154" applyNumberFormat="1" applyFont="1" applyFill="1" applyAlignment="1">
      <alignment horizontal="left"/>
      <protection/>
    </xf>
    <xf numFmtId="49" fontId="31" fillId="0" borderId="0" xfId="154" applyNumberFormat="1" applyFont="1" applyFill="1" applyBorder="1" applyAlignment="1">
      <alignment wrapText="1"/>
      <protection/>
    </xf>
    <xf numFmtId="49" fontId="77" fillId="0" borderId="0" xfId="154" applyNumberFormat="1" applyFont="1" applyFill="1">
      <alignment/>
      <protection/>
    </xf>
    <xf numFmtId="49" fontId="31" fillId="0" borderId="0" xfId="154" applyNumberFormat="1" applyFont="1" applyFill="1" applyAlignment="1">
      <alignment horizontal="left"/>
      <protection/>
    </xf>
    <xf numFmtId="49" fontId="24" fillId="0" borderId="0" xfId="154" applyNumberFormat="1" applyFont="1" applyFill="1" applyAlignment="1">
      <alignment horizontal="left"/>
      <protection/>
    </xf>
    <xf numFmtId="49" fontId="77" fillId="0" borderId="0" xfId="154" applyNumberFormat="1" applyFont="1" applyFill="1" applyAlignment="1">
      <alignment horizontal="left"/>
      <protection/>
    </xf>
    <xf numFmtId="49" fontId="24" fillId="0" borderId="0" xfId="154" applyNumberFormat="1" applyFont="1" applyFill="1">
      <alignment/>
      <protection/>
    </xf>
    <xf numFmtId="9" fontId="4" fillId="0" borderId="0" xfId="164" applyFont="1" applyFill="1" applyAlignment="1">
      <alignment/>
    </xf>
    <xf numFmtId="0" fontId="21" fillId="0" borderId="0" xfId="154" applyNumberFormat="1" applyFont="1" applyFill="1" applyAlignment="1">
      <alignment horizontal="left"/>
      <protection/>
    </xf>
    <xf numFmtId="0" fontId="26" fillId="0" borderId="0" xfId="154" applyNumberFormat="1" applyFont="1" applyFill="1" applyAlignment="1">
      <alignment wrapText="1"/>
      <protection/>
    </xf>
    <xf numFmtId="0" fontId="4" fillId="0" borderId="0" xfId="154" applyFont="1" applyFill="1">
      <alignment/>
      <protection/>
    </xf>
    <xf numFmtId="0" fontId="21" fillId="0" borderId="0" xfId="154" applyFont="1" applyFill="1" applyAlignment="1">
      <alignment/>
      <protection/>
    </xf>
    <xf numFmtId="0" fontId="55" fillId="0" borderId="0" xfId="154" applyFont="1" applyFill="1" applyAlignment="1">
      <alignment/>
      <protection/>
    </xf>
    <xf numFmtId="0" fontId="69" fillId="0" borderId="0" xfId="154" applyFont="1" applyFill="1" applyBorder="1" applyAlignment="1">
      <alignment horizontal="left"/>
      <protection/>
    </xf>
    <xf numFmtId="0" fontId="21" fillId="0" borderId="0" xfId="154" applyFont="1" applyFill="1" applyBorder="1" applyAlignment="1">
      <alignment horizontal="left"/>
      <protection/>
    </xf>
    <xf numFmtId="0" fontId="29" fillId="0" borderId="28" xfId="154" applyFont="1" applyFill="1" applyBorder="1" applyAlignment="1">
      <alignment/>
      <protection/>
    </xf>
    <xf numFmtId="0" fontId="29" fillId="0" borderId="28" xfId="154" applyFont="1" applyFill="1" applyBorder="1" applyAlignment="1">
      <alignment horizontal="left"/>
      <protection/>
    </xf>
    <xf numFmtId="0" fontId="21" fillId="0" borderId="0" xfId="154" applyFont="1" applyFill="1" applyAlignment="1">
      <alignment horizontal="left"/>
      <protection/>
    </xf>
    <xf numFmtId="0" fontId="18" fillId="0" borderId="17" xfId="154" applyFont="1" applyFill="1" applyBorder="1" applyAlignment="1">
      <alignment horizontal="center" vertical="center" wrapText="1"/>
      <protection/>
    </xf>
    <xf numFmtId="0" fontId="4" fillId="0" borderId="0" xfId="154" applyFont="1" applyFill="1" applyAlignment="1">
      <alignment vertical="center"/>
      <protection/>
    </xf>
    <xf numFmtId="0" fontId="72" fillId="0" borderId="21" xfId="154" applyFont="1" applyFill="1" applyBorder="1" applyAlignment="1">
      <alignment wrapText="1"/>
      <protection/>
    </xf>
    <xf numFmtId="0" fontId="72" fillId="0" borderId="19" xfId="154" applyFont="1" applyFill="1" applyBorder="1" applyAlignment="1">
      <alignment wrapText="1"/>
      <protection/>
    </xf>
    <xf numFmtId="3" fontId="73" fillId="0" borderId="29" xfId="154" applyNumberFormat="1" applyFont="1" applyFill="1" applyBorder="1" applyAlignment="1">
      <alignment horizontal="center" wrapText="1"/>
      <protection/>
    </xf>
    <xf numFmtId="0" fontId="61" fillId="0" borderId="20" xfId="154" applyFont="1" applyFill="1" applyBorder="1" applyAlignment="1">
      <alignment horizontal="center"/>
      <protection/>
    </xf>
    <xf numFmtId="0" fontId="73" fillId="0" borderId="29" xfId="154" applyFont="1" applyFill="1" applyBorder="1" applyAlignment="1">
      <alignment horizontal="center" wrapText="1"/>
      <protection/>
    </xf>
    <xf numFmtId="0" fontId="16" fillId="0" borderId="17" xfId="154" applyFont="1" applyFill="1" applyBorder="1" applyAlignment="1">
      <alignment horizontal="center" vertical="center"/>
      <protection/>
    </xf>
    <xf numFmtId="0" fontId="16" fillId="0" borderId="17" xfId="154" applyFont="1" applyFill="1" applyBorder="1" applyAlignment="1">
      <alignment horizontal="left" vertical="center"/>
      <protection/>
    </xf>
    <xf numFmtId="41" fontId="28" fillId="0" borderId="17" xfId="154" applyNumberFormat="1" applyFont="1" applyFill="1" applyBorder="1" applyAlignment="1">
      <alignment horizontal="center" vertical="center" wrapText="1"/>
      <protection/>
    </xf>
    <xf numFmtId="0" fontId="16" fillId="56" borderId="20" xfId="154" applyFont="1" applyFill="1" applyBorder="1" applyAlignment="1">
      <alignment horizontal="center" vertical="center"/>
      <protection/>
    </xf>
    <xf numFmtId="41" fontId="28" fillId="56" borderId="17" xfId="154" applyNumberFormat="1" applyFont="1" applyFill="1" applyBorder="1" applyAlignment="1">
      <alignment horizontal="center" vertical="center" wrapText="1"/>
      <protection/>
    </xf>
    <xf numFmtId="0" fontId="13" fillId="0" borderId="20" xfId="154" applyFont="1" applyFill="1" applyBorder="1" applyAlignment="1">
      <alignment horizontal="center" vertical="center"/>
      <protection/>
    </xf>
    <xf numFmtId="41" fontId="27" fillId="0" borderId="17" xfId="154" applyNumberFormat="1" applyFont="1" applyFill="1" applyBorder="1" applyAlignment="1">
      <alignment horizontal="center" vertical="center" wrapText="1"/>
      <protection/>
    </xf>
    <xf numFmtId="0" fontId="15" fillId="0" borderId="0" xfId="154" applyFont="1" applyFill="1">
      <alignment/>
      <protection/>
    </xf>
    <xf numFmtId="0" fontId="53" fillId="0" borderId="0" xfId="154" applyNumberFormat="1" applyFont="1" applyFill="1" applyBorder="1" applyAlignment="1">
      <alignment/>
      <protection/>
    </xf>
    <xf numFmtId="0" fontId="80" fillId="0" borderId="0" xfId="154" applyFont="1" applyFill="1">
      <alignment/>
      <protection/>
    </xf>
    <xf numFmtId="0" fontId="52" fillId="0" borderId="0" xfId="154" applyFont="1" applyFill="1" applyBorder="1" applyAlignment="1">
      <alignment wrapText="1"/>
      <protection/>
    </xf>
    <xf numFmtId="0" fontId="74" fillId="0" borderId="0" xfId="154" applyFont="1" applyFill="1">
      <alignment/>
      <protection/>
    </xf>
    <xf numFmtId="0" fontId="13" fillId="0" borderId="0" xfId="154" applyFont="1" applyFill="1">
      <alignment/>
      <protection/>
    </xf>
    <xf numFmtId="49" fontId="52" fillId="0" borderId="0" xfId="154" applyNumberFormat="1" applyFont="1" applyFill="1" applyAlignment="1">
      <alignment horizontal="center"/>
      <protection/>
    </xf>
    <xf numFmtId="0" fontId="52" fillId="0" borderId="0" xfId="154" applyFont="1" applyFill="1">
      <alignment/>
      <protection/>
    </xf>
    <xf numFmtId="0" fontId="20" fillId="0" borderId="0" xfId="154" applyFont="1" applyFill="1" applyBorder="1" applyAlignment="1">
      <alignment horizontal="center"/>
      <protection/>
    </xf>
    <xf numFmtId="0" fontId="20" fillId="0" borderId="0" xfId="152" applyFont="1" applyFill="1" applyAlignment="1">
      <alignment/>
      <protection/>
    </xf>
    <xf numFmtId="49" fontId="74" fillId="0" borderId="0" xfId="154" applyNumberFormat="1" applyFont="1" applyFill="1">
      <alignment/>
      <protection/>
    </xf>
    <xf numFmtId="0" fontId="25" fillId="0" borderId="0" xfId="154" applyFont="1" applyFill="1">
      <alignment/>
      <protection/>
    </xf>
    <xf numFmtId="49" fontId="61" fillId="0" borderId="0" xfId="154" applyNumberFormat="1" applyFont="1" applyFill="1" applyBorder="1" applyAlignment="1">
      <alignment/>
      <protection/>
    </xf>
    <xf numFmtId="49" fontId="61" fillId="0" borderId="0" xfId="154" applyNumberFormat="1" applyFont="1" applyFill="1" applyAlignment="1">
      <alignment horizontal="left"/>
      <protection/>
    </xf>
    <xf numFmtId="49" fontId="61" fillId="0" borderId="0" xfId="154" applyNumberFormat="1" applyFont="1" applyFill="1">
      <alignment/>
      <protection/>
    </xf>
    <xf numFmtId="49" fontId="24" fillId="0" borderId="0" xfId="154" applyNumberFormat="1" applyFont="1" applyFill="1" applyBorder="1" applyAlignment="1">
      <alignment horizontal="left"/>
      <protection/>
    </xf>
    <xf numFmtId="49" fontId="19" fillId="0" borderId="0" xfId="154" applyNumberFormat="1" applyFont="1" applyFill="1" applyBorder="1" applyAlignment="1">
      <alignment horizontal="left"/>
      <protection/>
    </xf>
    <xf numFmtId="0" fontId="21" fillId="0" borderId="0" xfId="154" applyNumberFormat="1" applyFont="1" applyFill="1" applyBorder="1" applyAlignment="1">
      <alignment horizontal="left"/>
      <protection/>
    </xf>
    <xf numFmtId="0" fontId="24" fillId="0" borderId="0" xfId="154" applyNumberFormat="1" applyFont="1" applyFill="1" applyBorder="1" applyAlignment="1">
      <alignment horizontal="left"/>
      <protection/>
    </xf>
    <xf numFmtId="49" fontId="21" fillId="0" borderId="28" xfId="154" applyNumberFormat="1" applyFont="1" applyFill="1" applyBorder="1" applyAlignment="1">
      <alignment/>
      <protection/>
    </xf>
    <xf numFmtId="49" fontId="19" fillId="0" borderId="28" xfId="154" applyNumberFormat="1" applyFont="1" applyFill="1" applyBorder="1" applyAlignment="1">
      <alignment horizontal="left"/>
      <protection/>
    </xf>
    <xf numFmtId="49" fontId="29" fillId="0" borderId="28" xfId="154" applyNumberFormat="1" applyFont="1" applyFill="1" applyBorder="1" applyAlignment="1">
      <alignment horizontal="left"/>
      <protection/>
    </xf>
    <xf numFmtId="49" fontId="16" fillId="0" borderId="17" xfId="154" applyNumberFormat="1" applyFont="1" applyFill="1" applyBorder="1" applyAlignment="1">
      <alignment horizontal="center" vertical="center" wrapText="1"/>
      <protection/>
    </xf>
    <xf numFmtId="49" fontId="13" fillId="0" borderId="30" xfId="154" applyNumberFormat="1" applyFont="1" applyFill="1" applyBorder="1">
      <alignment/>
      <protection/>
    </xf>
    <xf numFmtId="49" fontId="27" fillId="0" borderId="0" xfId="154" applyNumberFormat="1" applyFont="1" applyFill="1">
      <alignment/>
      <protection/>
    </xf>
    <xf numFmtId="49" fontId="16" fillId="0" borderId="19" xfId="154" applyNumberFormat="1" applyFont="1" applyFill="1" applyBorder="1" applyAlignment="1">
      <alignment horizontal="center" vertical="center" wrapText="1"/>
      <protection/>
    </xf>
    <xf numFmtId="49" fontId="61" fillId="0" borderId="17" xfId="154" applyNumberFormat="1" applyFont="1" applyFill="1" applyBorder="1" applyAlignment="1">
      <alignment horizontal="center" vertical="center"/>
      <protection/>
    </xf>
    <xf numFmtId="49" fontId="13" fillId="0" borderId="0" xfId="154" applyNumberFormat="1" applyFont="1" applyFill="1" applyAlignment="1">
      <alignment vertical="center"/>
      <protection/>
    </xf>
    <xf numFmtId="41" fontId="16" fillId="55" borderId="17" xfId="154" applyNumberFormat="1" applyFont="1" applyFill="1" applyBorder="1" applyAlignment="1">
      <alignment horizontal="center" vertical="center"/>
      <protection/>
    </xf>
    <xf numFmtId="3" fontId="13" fillId="0" borderId="17" xfId="154" applyNumberFormat="1" applyFont="1" applyFill="1" applyBorder="1" applyAlignment="1">
      <alignment horizontal="center" vertical="center"/>
      <protection/>
    </xf>
    <xf numFmtId="49" fontId="16" fillId="0" borderId="17" xfId="154" applyNumberFormat="1" applyFont="1" applyFill="1" applyBorder="1" applyAlignment="1">
      <alignment horizontal="center" vertical="center"/>
      <protection/>
    </xf>
    <xf numFmtId="41" fontId="16" fillId="0" borderId="17" xfId="154" applyNumberFormat="1" applyFont="1" applyFill="1" applyBorder="1" applyAlignment="1">
      <alignment horizontal="center" vertical="center"/>
      <protection/>
    </xf>
    <xf numFmtId="41" fontId="13" fillId="0" borderId="17" xfId="154" applyNumberFormat="1" applyFont="1" applyFill="1" applyBorder="1" applyAlignment="1">
      <alignment horizontal="center" vertical="center"/>
      <protection/>
    </xf>
    <xf numFmtId="1" fontId="13" fillId="0" borderId="17" xfId="154" applyNumberFormat="1" applyFont="1" applyFill="1" applyBorder="1" applyAlignment="1">
      <alignment horizontal="center" vertical="center"/>
      <protection/>
    </xf>
    <xf numFmtId="49" fontId="16" fillId="56" borderId="20" xfId="154" applyNumberFormat="1" applyFont="1" applyFill="1" applyBorder="1" applyAlignment="1">
      <alignment horizontal="center" vertical="center"/>
      <protection/>
    </xf>
    <xf numFmtId="41" fontId="16" fillId="56" borderId="17" xfId="154" applyNumberFormat="1" applyFont="1" applyFill="1" applyBorder="1" applyAlignment="1">
      <alignment horizontal="center" vertical="center"/>
      <protection/>
    </xf>
    <xf numFmtId="49" fontId="13" fillId="0" borderId="20" xfId="154" applyNumberFormat="1" applyFont="1" applyFill="1" applyBorder="1" applyAlignment="1">
      <alignment horizontal="center" vertical="center"/>
      <protection/>
    </xf>
    <xf numFmtId="49" fontId="84" fillId="0" borderId="0" xfId="154" applyNumberFormat="1" applyFont="1" applyFill="1">
      <alignment/>
      <protection/>
    </xf>
    <xf numFmtId="49" fontId="52" fillId="0" borderId="0" xfId="154" applyNumberFormat="1" applyFont="1" applyFill="1" applyBorder="1" applyAlignment="1">
      <alignment/>
      <protection/>
    </xf>
    <xf numFmtId="49" fontId="52" fillId="0" borderId="0" xfId="154" applyNumberFormat="1" applyFont="1" applyFill="1" applyBorder="1" applyAlignment="1">
      <alignment wrapText="1"/>
      <protection/>
    </xf>
    <xf numFmtId="49" fontId="20" fillId="0" borderId="0" xfId="154" applyNumberFormat="1" applyFont="1" applyFill="1" applyBorder="1" applyAlignment="1">
      <alignment/>
      <protection/>
    </xf>
    <xf numFmtId="49" fontId="52" fillId="0" borderId="0" xfId="154" applyNumberFormat="1" applyFont="1" applyFill="1">
      <alignment/>
      <protection/>
    </xf>
    <xf numFmtId="49" fontId="25" fillId="0" borderId="0" xfId="154" applyNumberFormat="1" applyFont="1" applyFill="1">
      <alignment/>
      <protection/>
    </xf>
    <xf numFmtId="49" fontId="53" fillId="0" borderId="0" xfId="154" applyNumberFormat="1" applyFont="1" applyFill="1">
      <alignment/>
      <protection/>
    </xf>
    <xf numFmtId="0" fontId="53" fillId="0" borderId="0" xfId="154" applyNumberFormat="1" applyFont="1" applyFill="1">
      <alignment/>
      <protection/>
    </xf>
    <xf numFmtId="0" fontId="53" fillId="0" borderId="0" xfId="154" applyNumberFormat="1" applyFont="1" applyFill="1" applyAlignment="1">
      <alignment horizontal="center"/>
      <protection/>
    </xf>
    <xf numFmtId="3" fontId="21" fillId="0" borderId="0" xfId="154" applyNumberFormat="1" applyFont="1" applyFill="1" applyBorder="1" applyAlignment="1">
      <alignment/>
      <protection/>
    </xf>
    <xf numFmtId="0" fontId="21" fillId="0" borderId="0" xfId="154" applyFont="1" applyFill="1" applyBorder="1" applyAlignment="1">
      <alignment/>
      <protection/>
    </xf>
    <xf numFmtId="0" fontId="31" fillId="0" borderId="28" xfId="154" applyFont="1" applyFill="1" applyBorder="1" applyAlignment="1">
      <alignment/>
      <protection/>
    </xf>
    <xf numFmtId="0" fontId="28" fillId="0" borderId="17" xfId="154" applyFont="1" applyFill="1" applyBorder="1" applyAlignment="1">
      <alignment horizontal="center" vertical="center" wrapText="1"/>
      <protection/>
    </xf>
    <xf numFmtId="0" fontId="61" fillId="0" borderId="20" xfId="154" applyFont="1" applyFill="1" applyBorder="1" applyAlignment="1">
      <alignment horizontal="center" vertical="center"/>
      <protection/>
    </xf>
    <xf numFmtId="0" fontId="61" fillId="0" borderId="17" xfId="154" applyFont="1" applyFill="1" applyBorder="1" applyAlignment="1">
      <alignment horizontal="center" vertical="center"/>
      <protection/>
    </xf>
    <xf numFmtId="41" fontId="16" fillId="55" borderId="20" xfId="154" applyNumberFormat="1" applyFont="1" applyFill="1" applyBorder="1" applyAlignment="1">
      <alignment horizontal="center" vertical="center"/>
      <protection/>
    </xf>
    <xf numFmtId="0" fontId="16" fillId="55" borderId="20" xfId="154" applyNumberFormat="1" applyFont="1" applyFill="1" applyBorder="1" applyAlignment="1">
      <alignment horizontal="center" vertical="center"/>
      <protection/>
    </xf>
    <xf numFmtId="41" fontId="16" fillId="0" borderId="20" xfId="154" applyNumberFormat="1" applyFont="1" applyFill="1" applyBorder="1" applyAlignment="1">
      <alignment horizontal="center" vertical="center"/>
      <protection/>
    </xf>
    <xf numFmtId="0" fontId="16" fillId="59" borderId="17" xfId="154" applyFont="1" applyFill="1" applyBorder="1" applyAlignment="1">
      <alignment horizontal="left" vertical="center"/>
      <protection/>
    </xf>
    <xf numFmtId="41" fontId="16" fillId="59" borderId="20" xfId="154" applyNumberFormat="1" applyFont="1" applyFill="1" applyBorder="1" applyAlignment="1">
      <alignment horizontal="center" vertical="center"/>
      <protection/>
    </xf>
    <xf numFmtId="0" fontId="16" fillId="56" borderId="20" xfId="154" applyNumberFormat="1" applyFont="1" applyFill="1" applyBorder="1" applyAlignment="1">
      <alignment horizontal="center" vertical="center"/>
      <protection/>
    </xf>
    <xf numFmtId="9" fontId="4" fillId="0" borderId="0" xfId="164" applyFont="1" applyFill="1" applyAlignment="1">
      <alignment vertical="center"/>
    </xf>
    <xf numFmtId="0" fontId="85" fillId="0" borderId="0" xfId="154" applyNumberFormat="1" applyFont="1" applyFill="1">
      <alignment/>
      <protection/>
    </xf>
    <xf numFmtId="0" fontId="20" fillId="0" borderId="0" xfId="152" applyNumberFormat="1" applyFont="1" applyFill="1" applyAlignment="1">
      <alignment/>
      <protection/>
    </xf>
    <xf numFmtId="49" fontId="20" fillId="0" borderId="0" xfId="152" applyNumberFormat="1" applyFont="1" applyFill="1" applyAlignment="1">
      <alignment horizontal="center"/>
      <protection/>
    </xf>
    <xf numFmtId="0" fontId="64" fillId="0" borderId="0" xfId="154" applyFont="1" applyFill="1">
      <alignment/>
      <protection/>
    </xf>
    <xf numFmtId="0" fontId="86" fillId="0" borderId="0" xfId="154" applyFont="1" applyFill="1">
      <alignment/>
      <protection/>
    </xf>
    <xf numFmtId="0" fontId="31" fillId="0" borderId="0" xfId="154" applyFont="1" applyFill="1">
      <alignment/>
      <protection/>
    </xf>
    <xf numFmtId="49" fontId="31" fillId="0" borderId="0" xfId="154" applyNumberFormat="1" applyFont="1" applyFill="1">
      <alignment/>
      <protection/>
    </xf>
    <xf numFmtId="0" fontId="77" fillId="0" borderId="0" xfId="154" applyFont="1" applyFill="1">
      <alignment/>
      <protection/>
    </xf>
    <xf numFmtId="49" fontId="29" fillId="0" borderId="0" xfId="154" applyNumberFormat="1" applyFont="1" applyFill="1" applyAlignment="1">
      <alignment wrapText="1"/>
      <protection/>
    </xf>
    <xf numFmtId="49" fontId="4" fillId="0" borderId="0" xfId="154" applyNumberFormat="1" applyFont="1" applyFill="1" applyAlignment="1">
      <alignment horizontal="center"/>
      <protection/>
    </xf>
    <xf numFmtId="3" fontId="61" fillId="0" borderId="0" xfId="154" applyNumberFormat="1" applyFont="1" applyFill="1" applyBorder="1" applyAlignment="1">
      <alignment horizontal="center"/>
      <protection/>
    </xf>
    <xf numFmtId="49" fontId="13" fillId="0" borderId="0" xfId="154" applyNumberFormat="1" applyFont="1" applyFill="1" applyBorder="1" applyAlignment="1">
      <alignment/>
      <protection/>
    </xf>
    <xf numFmtId="0" fontId="16" fillId="56" borderId="17" xfId="154" applyFont="1" applyFill="1" applyBorder="1" applyAlignment="1">
      <alignment horizontal="center" vertical="center"/>
      <protection/>
    </xf>
    <xf numFmtId="0" fontId="13" fillId="0" borderId="17" xfId="154" applyFont="1" applyFill="1" applyBorder="1" applyAlignment="1">
      <alignment horizontal="center" vertical="center"/>
      <protection/>
    </xf>
    <xf numFmtId="41" fontId="4" fillId="0" borderId="17" xfId="154" applyNumberFormat="1" applyFont="1" applyFill="1" applyBorder="1" applyAlignment="1">
      <alignment horizontal="center" vertical="center"/>
      <protection/>
    </xf>
    <xf numFmtId="9" fontId="4" fillId="0" borderId="0" xfId="163" applyFont="1" applyFill="1" applyAlignment="1">
      <alignment/>
    </xf>
    <xf numFmtId="0" fontId="71" fillId="0" borderId="0" xfId="154" applyNumberFormat="1" applyFont="1" applyFill="1" applyAlignment="1">
      <alignment horizontal="left"/>
      <protection/>
    </xf>
    <xf numFmtId="0" fontId="53" fillId="0" borderId="0" xfId="154" applyNumberFormat="1" applyFont="1" applyFill="1" applyAlignment="1">
      <alignment/>
      <protection/>
    </xf>
    <xf numFmtId="49" fontId="74" fillId="0" borderId="0" xfId="154" applyNumberFormat="1" applyFont="1" applyFill="1" applyAlignment="1">
      <alignment horizontal="center"/>
      <protection/>
    </xf>
    <xf numFmtId="49" fontId="69" fillId="0" borderId="0" xfId="154" applyNumberFormat="1" applyFont="1" applyFill="1" applyBorder="1" applyAlignment="1">
      <alignment/>
      <protection/>
    </xf>
    <xf numFmtId="49" fontId="19" fillId="0" borderId="0" xfId="154" applyNumberFormat="1" applyFont="1" applyFill="1" applyBorder="1" applyAlignment="1">
      <alignment/>
      <protection/>
    </xf>
    <xf numFmtId="2" fontId="21" fillId="0" borderId="0" xfId="145" applyNumberFormat="1" applyFont="1" applyAlignment="1">
      <alignment horizontal="left"/>
      <protection/>
    </xf>
    <xf numFmtId="49" fontId="21" fillId="0" borderId="0" xfId="145" applyNumberFormat="1" applyFont="1" applyAlignment="1">
      <alignment/>
      <protection/>
    </xf>
    <xf numFmtId="2" fontId="21" fillId="0" borderId="0" xfId="145" applyNumberFormat="1" applyAlignment="1">
      <alignment horizontal="left"/>
      <protection/>
    </xf>
    <xf numFmtId="49" fontId="16" fillId="0" borderId="28" xfId="154" applyNumberFormat="1" applyFont="1" applyFill="1" applyBorder="1" applyAlignment="1">
      <alignment/>
      <protection/>
    </xf>
    <xf numFmtId="0" fontId="13" fillId="56" borderId="20" xfId="154" applyFont="1" applyFill="1" applyBorder="1" applyAlignment="1">
      <alignment horizontal="center" vertical="center"/>
      <protection/>
    </xf>
    <xf numFmtId="41" fontId="62" fillId="0" borderId="17" xfId="154" applyNumberFormat="1" applyFont="1" applyFill="1" applyBorder="1" applyAlignment="1">
      <alignment horizontal="center" vertical="center"/>
      <protection/>
    </xf>
    <xf numFmtId="49" fontId="52" fillId="0" borderId="0" xfId="154" applyNumberFormat="1" applyFont="1" applyFill="1" applyAlignment="1">
      <alignment/>
      <protection/>
    </xf>
    <xf numFmtId="49" fontId="87" fillId="0" borderId="0" xfId="154" applyNumberFormat="1" applyFont="1" applyFill="1">
      <alignment/>
      <protection/>
    </xf>
    <xf numFmtId="49" fontId="21" fillId="0" borderId="0" xfId="145" applyNumberFormat="1" applyFont="1" applyBorder="1" applyAlignment="1">
      <alignment/>
      <protection/>
    </xf>
    <xf numFmtId="49" fontId="16" fillId="0" borderId="0" xfId="154" applyNumberFormat="1" applyFont="1" applyFill="1" applyBorder="1" applyAlignment="1">
      <alignment/>
      <protection/>
    </xf>
    <xf numFmtId="49" fontId="78" fillId="0" borderId="0" xfId="154" applyNumberFormat="1" applyFont="1" applyFill="1">
      <alignment/>
      <protection/>
    </xf>
    <xf numFmtId="49" fontId="61" fillId="0" borderId="31" xfId="154" applyNumberFormat="1" applyFont="1" applyFill="1" applyBorder="1" applyAlignment="1">
      <alignment horizontal="center" vertical="center"/>
      <protection/>
    </xf>
    <xf numFmtId="41" fontId="16" fillId="55" borderId="31" xfId="154" applyNumberFormat="1" applyFont="1" applyFill="1" applyBorder="1" applyAlignment="1">
      <alignment horizontal="center" vertical="center"/>
      <protection/>
    </xf>
    <xf numFmtId="41" fontId="16" fillId="0" borderId="31" xfId="154" applyNumberFormat="1" applyFont="1" applyFill="1" applyBorder="1" applyAlignment="1">
      <alignment horizontal="center" vertical="center"/>
      <protection/>
    </xf>
    <xf numFmtId="41" fontId="16" fillId="56" borderId="31" xfId="154" applyNumberFormat="1" applyFont="1" applyFill="1" applyBorder="1" applyAlignment="1">
      <alignment horizontal="center" vertical="center"/>
      <protection/>
    </xf>
    <xf numFmtId="49" fontId="19" fillId="0" borderId="0" xfId="154" applyNumberFormat="1" applyFont="1" applyFill="1" applyAlignment="1">
      <alignment horizontal="center"/>
      <protection/>
    </xf>
    <xf numFmtId="0" fontId="20" fillId="0" borderId="0" xfId="154" applyNumberFormat="1" applyFont="1" applyFill="1">
      <alignment/>
      <protection/>
    </xf>
    <xf numFmtId="49" fontId="19" fillId="0" borderId="0" xfId="154" applyNumberFormat="1" applyFont="1" applyFill="1">
      <alignment/>
      <protection/>
    </xf>
    <xf numFmtId="0" fontId="88" fillId="0" borderId="0" xfId="145" applyNumberFormat="1" applyFont="1" applyAlignment="1">
      <alignment/>
      <protection/>
    </xf>
    <xf numFmtId="3" fontId="19" fillId="0" borderId="0" xfId="154" applyNumberFormat="1" applyFont="1" applyFill="1" applyBorder="1" applyAlignment="1">
      <alignment/>
      <protection/>
    </xf>
    <xf numFmtId="0" fontId="19" fillId="0" borderId="0" xfId="154" applyFont="1" applyFill="1">
      <alignment/>
      <protection/>
    </xf>
    <xf numFmtId="49" fontId="88" fillId="0" borderId="0" xfId="145" applyNumberFormat="1" applyFont="1" applyAlignment="1">
      <alignment/>
      <protection/>
    </xf>
    <xf numFmtId="2" fontId="88" fillId="0" borderId="0" xfId="145" applyNumberFormat="1" applyFont="1" applyAlignment="1">
      <alignment horizontal="left"/>
      <protection/>
    </xf>
    <xf numFmtId="0" fontId="88" fillId="0" borderId="0" xfId="145" applyFont="1" applyBorder="1" applyAlignment="1">
      <alignment/>
      <protection/>
    </xf>
    <xf numFmtId="0" fontId="24" fillId="0" borderId="0" xfId="154" applyFont="1" applyFill="1" applyBorder="1" applyAlignment="1">
      <alignment horizontal="left"/>
      <protection/>
    </xf>
    <xf numFmtId="3" fontId="21" fillId="0" borderId="0" xfId="154" applyNumberFormat="1" applyFont="1" applyFill="1" applyAlignment="1">
      <alignment horizontal="left"/>
      <protection/>
    </xf>
    <xf numFmtId="0" fontId="31" fillId="0" borderId="0" xfId="154" applyFont="1" applyFill="1" applyBorder="1" applyAlignment="1">
      <alignment/>
      <protection/>
    </xf>
    <xf numFmtId="0" fontId="17" fillId="0" borderId="0" xfId="154" applyFont="1" applyFill="1" applyBorder="1" applyAlignment="1">
      <alignment/>
      <protection/>
    </xf>
    <xf numFmtId="0" fontId="17" fillId="0" borderId="17" xfId="154" applyFont="1" applyFill="1" applyBorder="1" applyAlignment="1">
      <alignment horizontal="center" vertical="center" wrapText="1"/>
      <protection/>
    </xf>
    <xf numFmtId="3" fontId="29" fillId="0" borderId="17" xfId="154" applyNumberFormat="1" applyFont="1" applyFill="1" applyBorder="1" applyAlignment="1">
      <alignment horizontal="center" vertical="center"/>
      <protection/>
    </xf>
    <xf numFmtId="0" fontId="21" fillId="0" borderId="0" xfId="154" applyFont="1" applyFill="1" applyAlignment="1">
      <alignment horizontal="center" vertical="center"/>
      <protection/>
    </xf>
    <xf numFmtId="41" fontId="17" fillId="55" borderId="17" xfId="154" applyNumberFormat="1" applyFont="1" applyFill="1" applyBorder="1" applyAlignment="1">
      <alignment horizontal="center" vertical="center"/>
      <protection/>
    </xf>
    <xf numFmtId="41" fontId="24" fillId="0" borderId="17" xfId="154" applyNumberFormat="1" applyFont="1" applyFill="1" applyBorder="1" applyAlignment="1">
      <alignment horizontal="center" vertical="center"/>
      <protection/>
    </xf>
    <xf numFmtId="41" fontId="21" fillId="0" borderId="17" xfId="154" applyNumberFormat="1" applyFont="1" applyFill="1" applyBorder="1" applyAlignment="1">
      <alignment horizontal="center" vertical="center"/>
      <protection/>
    </xf>
    <xf numFmtId="0" fontId="19" fillId="0" borderId="0" xfId="154" applyFont="1" applyFill="1" applyAlignment="1">
      <alignment vertical="center"/>
      <protection/>
    </xf>
    <xf numFmtId="41" fontId="24" fillId="56" borderId="17" xfId="154" applyNumberFormat="1" applyFont="1" applyFill="1" applyBorder="1" applyAlignment="1">
      <alignment horizontal="center" vertical="center"/>
      <protection/>
    </xf>
    <xf numFmtId="0" fontId="17" fillId="0" borderId="0" xfId="154" applyFont="1" applyFill="1" applyAlignment="1">
      <alignment vertical="center"/>
      <protection/>
    </xf>
    <xf numFmtId="0" fontId="19" fillId="0" borderId="0" xfId="154" applyFont="1" applyFill="1" applyAlignment="1">
      <alignment horizontal="center"/>
      <protection/>
    </xf>
    <xf numFmtId="0" fontId="19" fillId="0" borderId="0" xfId="154" applyNumberFormat="1" applyFont="1" applyFill="1">
      <alignment/>
      <protection/>
    </xf>
    <xf numFmtId="0" fontId="52" fillId="0" borderId="0" xfId="154" applyNumberFormat="1" applyFont="1" applyFill="1" applyBorder="1" applyAlignment="1">
      <alignment wrapText="1"/>
      <protection/>
    </xf>
    <xf numFmtId="0" fontId="21" fillId="0" borderId="0" xfId="153" applyNumberFormat="1" applyFont="1" applyBorder="1" applyAlignment="1">
      <alignment horizontal="center" vertical="center" wrapText="1"/>
      <protection/>
    </xf>
    <xf numFmtId="172" fontId="21" fillId="0" borderId="0" xfId="105" applyNumberFormat="1" applyFont="1" applyBorder="1" applyAlignment="1">
      <alignment horizontal="center" vertical="center" wrapText="1"/>
    </xf>
    <xf numFmtId="0" fontId="71" fillId="0" borderId="0" xfId="154" applyNumberFormat="1" applyFont="1" applyFill="1" applyAlignment="1">
      <alignment horizontal="center"/>
      <protection/>
    </xf>
    <xf numFmtId="0" fontId="53" fillId="0" borderId="0" xfId="154" applyNumberFormat="1" applyFont="1" applyFill="1" applyBorder="1" applyAlignment="1">
      <alignment wrapText="1"/>
      <protection/>
    </xf>
    <xf numFmtId="0" fontId="20" fillId="0" borderId="0" xfId="154" applyFont="1" applyFill="1">
      <alignment/>
      <protection/>
    </xf>
    <xf numFmtId="3" fontId="13" fillId="0" borderId="25" xfId="151" applyNumberFormat="1" applyFont="1" applyFill="1" applyBorder="1" applyAlignment="1" applyProtection="1">
      <alignment horizontal="center" vertical="center" wrapText="1"/>
      <protection/>
    </xf>
    <xf numFmtId="37" fontId="63" fillId="58" borderId="17" xfId="107" applyNumberFormat="1" applyFont="1" applyFill="1" applyBorder="1" applyAlignment="1">
      <alignment horizontal="center" vertical="center" wrapText="1"/>
    </xf>
    <xf numFmtId="37" fontId="62" fillId="0" borderId="25" xfId="107" applyNumberFormat="1" applyFont="1" applyFill="1" applyBorder="1" applyAlignment="1">
      <alignment horizontal="center" vertical="center" wrapText="1"/>
    </xf>
    <xf numFmtId="3" fontId="16" fillId="7" borderId="20" xfId="151" applyNumberFormat="1" applyFont="1" applyFill="1" applyBorder="1" applyAlignment="1" applyProtection="1">
      <alignment horizontal="center" vertical="center"/>
      <protection/>
    </xf>
    <xf numFmtId="3" fontId="62" fillId="0" borderId="25" xfId="107" applyNumberFormat="1" applyFont="1" applyFill="1" applyBorder="1" applyAlignment="1">
      <alignment horizontal="center" vertical="center"/>
    </xf>
    <xf numFmtId="172" fontId="62" fillId="0" borderId="32" xfId="107" applyNumberFormat="1" applyFont="1" applyFill="1" applyBorder="1" applyAlignment="1">
      <alignment horizontal="right" vertical="center"/>
    </xf>
    <xf numFmtId="37" fontId="62" fillId="0" borderId="32" xfId="107" applyNumberFormat="1" applyFont="1" applyFill="1" applyBorder="1" applyAlignment="1">
      <alignment horizontal="center" vertical="center"/>
    </xf>
    <xf numFmtId="41" fontId="16" fillId="59" borderId="17" xfId="154" applyNumberFormat="1" applyFont="1" applyFill="1" applyBorder="1" applyAlignment="1">
      <alignment horizontal="center" vertical="center"/>
      <protection/>
    </xf>
    <xf numFmtId="10" fontId="13" fillId="0" borderId="18" xfId="146" applyNumberFormat="1" applyFont="1" applyFill="1" applyBorder="1" applyAlignment="1">
      <alignment horizontal="right" vertical="center"/>
      <protection/>
    </xf>
    <xf numFmtId="10" fontId="13" fillId="0" borderId="23" xfId="146" applyNumberFormat="1" applyFont="1" applyFill="1" applyBorder="1" applyAlignment="1">
      <alignment horizontal="right" vertical="center"/>
      <protection/>
    </xf>
    <xf numFmtId="10" fontId="13" fillId="0" borderId="25" xfId="146" applyNumberFormat="1" applyFont="1" applyFill="1" applyBorder="1" applyAlignment="1">
      <alignment horizontal="right" vertical="center"/>
      <protection/>
    </xf>
    <xf numFmtId="10" fontId="16" fillId="23" borderId="17" xfId="146" applyNumberFormat="1" applyFont="1" applyFill="1" applyBorder="1" applyAlignment="1">
      <alignment vertical="center"/>
      <protection/>
    </xf>
    <xf numFmtId="10" fontId="13" fillId="0" borderId="24" xfId="146" applyNumberFormat="1" applyFont="1" applyFill="1" applyBorder="1" applyAlignment="1">
      <alignment horizontal="right" vertical="center"/>
      <protection/>
    </xf>
    <xf numFmtId="10" fontId="16" fillId="58" borderId="17" xfId="146" applyNumberFormat="1" applyFont="1" applyFill="1" applyBorder="1" applyAlignment="1">
      <alignment horizontal="right" vertical="center"/>
      <protection/>
    </xf>
    <xf numFmtId="10" fontId="13" fillId="0" borderId="26" xfId="146" applyNumberFormat="1" applyFont="1" applyFill="1" applyBorder="1" applyAlignment="1">
      <alignment horizontal="right" vertical="center"/>
      <protection/>
    </xf>
    <xf numFmtId="10" fontId="13" fillId="0" borderId="32" xfId="146" applyNumberFormat="1" applyFont="1" applyFill="1" applyBorder="1" applyAlignment="1">
      <alignment horizontal="right" vertical="center"/>
      <protection/>
    </xf>
    <xf numFmtId="49" fontId="16" fillId="23" borderId="17" xfId="145" applyNumberFormat="1" applyFont="1" applyFill="1" applyBorder="1" applyAlignment="1" applyProtection="1">
      <alignment horizontal="center" vertical="center"/>
      <protection/>
    </xf>
    <xf numFmtId="49" fontId="13" fillId="0" borderId="18" xfId="145" applyNumberFormat="1" applyFont="1" applyFill="1" applyBorder="1" applyAlignment="1" applyProtection="1">
      <alignment horizontal="center" vertical="center"/>
      <protection/>
    </xf>
    <xf numFmtId="49" fontId="13" fillId="0" borderId="23" xfId="145" applyNumberFormat="1" applyFont="1" applyFill="1" applyBorder="1" applyAlignment="1" applyProtection="1">
      <alignment horizontal="center" vertical="center"/>
      <protection/>
    </xf>
    <xf numFmtId="49" fontId="16" fillId="7" borderId="17" xfId="145" applyNumberFormat="1" applyFont="1" applyFill="1" applyBorder="1" applyAlignment="1" applyProtection="1">
      <alignment horizontal="center" vertical="center"/>
      <protection/>
    </xf>
    <xf numFmtId="49" fontId="16" fillId="58" borderId="17" xfId="145" applyNumberFormat="1" applyFont="1" applyFill="1" applyBorder="1" applyAlignment="1" applyProtection="1">
      <alignment horizontal="center" vertical="center"/>
      <protection/>
    </xf>
    <xf numFmtId="49" fontId="13" fillId="0" borderId="26" xfId="145" applyNumberFormat="1" applyFont="1" applyFill="1" applyBorder="1" applyAlignment="1" applyProtection="1">
      <alignment horizontal="center" vertical="center"/>
      <protection/>
    </xf>
    <xf numFmtId="49" fontId="13" fillId="0" borderId="24" xfId="145" applyNumberFormat="1" applyFont="1" applyFill="1" applyBorder="1" applyAlignment="1" applyProtection="1">
      <alignment horizontal="center" vertical="center"/>
      <protection/>
    </xf>
    <xf numFmtId="49" fontId="13" fillId="0" borderId="25" xfId="145" applyNumberFormat="1" applyFont="1" applyFill="1" applyBorder="1" applyAlignment="1" applyProtection="1">
      <alignment horizontal="center" vertical="center"/>
      <protection/>
    </xf>
    <xf numFmtId="49" fontId="13" fillId="0" borderId="32" xfId="145" applyNumberFormat="1" applyFont="1" applyFill="1" applyBorder="1" applyAlignment="1" applyProtection="1">
      <alignment horizontal="center" vertical="center"/>
      <protection/>
    </xf>
    <xf numFmtId="10" fontId="16" fillId="60" borderId="17" xfId="146" applyNumberFormat="1" applyFont="1" applyFill="1" applyBorder="1" applyAlignment="1">
      <alignment horizontal="right" vertical="center"/>
      <protection/>
    </xf>
    <xf numFmtId="10" fontId="13" fillId="0" borderId="27" xfId="146" applyNumberFormat="1" applyFont="1" applyFill="1" applyBorder="1" applyAlignment="1">
      <alignment horizontal="right" vertical="center"/>
      <protection/>
    </xf>
    <xf numFmtId="10" fontId="16" fillId="58" borderId="17" xfId="146" applyNumberFormat="1" applyFont="1" applyFill="1" applyBorder="1" applyAlignment="1">
      <alignment horizontal="center" vertical="center" wrapText="1"/>
      <protection/>
    </xf>
    <xf numFmtId="10" fontId="16" fillId="58" borderId="20" xfId="146" applyNumberFormat="1" applyFont="1" applyFill="1" applyBorder="1" applyAlignment="1">
      <alignment horizontal="right" vertical="center"/>
      <protection/>
    </xf>
    <xf numFmtId="10" fontId="13" fillId="0" borderId="26" xfId="146" applyNumberFormat="1" applyFont="1" applyFill="1" applyBorder="1" applyAlignment="1">
      <alignment horizontal="center" vertical="center"/>
      <protection/>
    </xf>
    <xf numFmtId="10" fontId="13" fillId="0" borderId="32" xfId="146" applyNumberFormat="1" applyFont="1" applyFill="1" applyBorder="1" applyAlignment="1">
      <alignment horizontal="center" vertical="center"/>
      <protection/>
    </xf>
    <xf numFmtId="49" fontId="16" fillId="58" borderId="17" xfId="145" applyNumberFormat="1" applyFont="1" applyFill="1" applyBorder="1" applyAlignment="1" applyProtection="1">
      <alignment horizontal="center" vertical="center" wrapText="1"/>
      <protection/>
    </xf>
    <xf numFmtId="49" fontId="16" fillId="7" borderId="20" xfId="145" applyNumberFormat="1" applyFont="1" applyFill="1" applyBorder="1" applyAlignment="1" applyProtection="1">
      <alignment horizontal="center" vertical="center"/>
      <protection/>
    </xf>
    <xf numFmtId="37" fontId="62" fillId="0" borderId="27" xfId="107" applyNumberFormat="1" applyFont="1" applyFill="1" applyBorder="1" applyAlignment="1">
      <alignment horizontal="center" vertical="center"/>
    </xf>
    <xf numFmtId="37" fontId="62" fillId="0" borderId="20" xfId="107" applyNumberFormat="1" applyFont="1" applyFill="1" applyBorder="1" applyAlignment="1">
      <alignment horizontal="center" vertical="center"/>
    </xf>
    <xf numFmtId="10" fontId="16" fillId="59" borderId="17" xfId="146" applyNumberFormat="1" applyFont="1" applyFill="1" applyBorder="1" applyAlignment="1">
      <alignment horizontal="right" vertical="center"/>
      <protection/>
    </xf>
    <xf numFmtId="10" fontId="16" fillId="58" borderId="17" xfId="146" applyNumberFormat="1" applyFont="1" applyFill="1" applyBorder="1" applyAlignment="1">
      <alignment vertical="center"/>
      <protection/>
    </xf>
    <xf numFmtId="49" fontId="16" fillId="58" borderId="17" xfId="151" applyNumberFormat="1" applyFont="1" applyFill="1" applyBorder="1" applyAlignment="1">
      <alignment horizontal="center" vertical="center" wrapText="1"/>
      <protection/>
    </xf>
    <xf numFmtId="3" fontId="13" fillId="0" borderId="32" xfId="151" applyNumberFormat="1" applyFont="1" applyFill="1" applyBorder="1" applyAlignment="1" applyProtection="1">
      <alignment horizontal="center" vertical="center"/>
      <protection/>
    </xf>
    <xf numFmtId="3" fontId="13" fillId="0" borderId="32" xfId="151" applyNumberFormat="1" applyFont="1" applyFill="1" applyBorder="1" applyAlignment="1" applyProtection="1">
      <alignment horizontal="center" vertical="center" wrapText="1"/>
      <protection/>
    </xf>
    <xf numFmtId="41" fontId="127" fillId="0" borderId="17" xfId="152" applyNumberFormat="1" applyFont="1" applyFill="1" applyBorder="1" applyAlignment="1">
      <alignment vertical="center"/>
      <protection/>
    </xf>
    <xf numFmtId="41" fontId="128" fillId="0" borderId="17" xfId="152" applyNumberFormat="1" applyFont="1" applyFill="1" applyBorder="1" applyAlignment="1">
      <alignment horizontal="center" vertical="center" wrapText="1"/>
      <protection/>
    </xf>
    <xf numFmtId="41" fontId="127" fillId="0" borderId="17" xfId="152" applyNumberFormat="1" applyFont="1" applyFill="1" applyBorder="1" applyAlignment="1">
      <alignment horizontal="center" vertical="center" wrapText="1"/>
      <protection/>
    </xf>
    <xf numFmtId="0" fontId="127" fillId="0" borderId="17" xfId="152" applyNumberFormat="1" applyFont="1" applyFill="1" applyBorder="1" applyAlignment="1">
      <alignment horizontal="right" vertical="center" wrapText="1"/>
      <protection/>
    </xf>
    <xf numFmtId="41" fontId="129" fillId="0" borderId="17" xfId="152" applyNumberFormat="1" applyFont="1" applyFill="1" applyBorder="1" applyAlignment="1">
      <alignment horizontal="left" vertical="center"/>
      <protection/>
    </xf>
    <xf numFmtId="41" fontId="129" fillId="0" borderId="17" xfId="152" applyNumberFormat="1" applyFont="1" applyFill="1" applyBorder="1" applyAlignment="1">
      <alignment horizontal="center" vertical="center"/>
      <protection/>
    </xf>
    <xf numFmtId="41" fontId="127" fillId="0" borderId="17" xfId="154" applyNumberFormat="1" applyFont="1" applyFill="1" applyBorder="1" applyAlignment="1">
      <alignment horizontal="center" vertical="center"/>
      <protection/>
    </xf>
    <xf numFmtId="3" fontId="127" fillId="0" borderId="17" xfId="154" applyNumberFormat="1" applyFont="1" applyFill="1" applyBorder="1" applyAlignment="1">
      <alignment horizontal="center" vertical="center"/>
      <protection/>
    </xf>
    <xf numFmtId="3" fontId="127" fillId="0" borderId="17" xfId="154" applyNumberFormat="1" applyFont="1" applyFill="1" applyBorder="1" applyAlignment="1">
      <alignment horizontal="right" vertical="center"/>
      <protection/>
    </xf>
    <xf numFmtId="3" fontId="130" fillId="0" borderId="17" xfId="154" applyNumberFormat="1" applyFont="1" applyFill="1" applyBorder="1" applyAlignment="1">
      <alignment horizontal="right" vertical="center"/>
      <protection/>
    </xf>
    <xf numFmtId="3" fontId="131" fillId="0" borderId="17" xfId="154" applyNumberFormat="1" applyFont="1" applyFill="1" applyBorder="1" applyAlignment="1">
      <alignment horizontal="center" vertical="center"/>
      <protection/>
    </xf>
    <xf numFmtId="41" fontId="128" fillId="0" borderId="17" xfId="154" applyNumberFormat="1" applyFont="1" applyFill="1" applyBorder="1" applyAlignment="1">
      <alignment horizontal="center" vertical="center"/>
      <protection/>
    </xf>
    <xf numFmtId="41" fontId="129" fillId="0" borderId="17" xfId="154" applyNumberFormat="1" applyFont="1" applyFill="1" applyBorder="1" applyAlignment="1">
      <alignment horizontal="center" vertical="center"/>
      <protection/>
    </xf>
    <xf numFmtId="41" fontId="132" fillId="0" borderId="17" xfId="154" applyNumberFormat="1" applyFont="1" applyFill="1" applyBorder="1" applyAlignment="1">
      <alignment horizontal="center" vertical="center"/>
      <protection/>
    </xf>
    <xf numFmtId="41" fontId="130" fillId="0" borderId="17" xfId="154" applyNumberFormat="1" applyFont="1" applyFill="1" applyBorder="1" applyAlignment="1">
      <alignment horizontal="center" vertical="center"/>
      <protection/>
    </xf>
    <xf numFmtId="41" fontId="128" fillId="0" borderId="31" xfId="154" applyNumberFormat="1" applyFont="1" applyFill="1" applyBorder="1" applyAlignment="1">
      <alignment horizontal="center" vertical="center"/>
      <protection/>
    </xf>
    <xf numFmtId="41" fontId="131" fillId="0" borderId="17" xfId="154" applyNumberFormat="1" applyFont="1" applyFill="1" applyBorder="1" applyAlignment="1">
      <alignment horizontal="center" vertical="center"/>
      <protection/>
    </xf>
    <xf numFmtId="41" fontId="130" fillId="0" borderId="17" xfId="154" applyNumberFormat="1" applyFont="1" applyFill="1" applyBorder="1" applyAlignment="1">
      <alignment horizontal="center" vertical="center"/>
      <protection/>
    </xf>
    <xf numFmtId="179" fontId="127" fillId="0" borderId="17" xfId="154" applyNumberFormat="1" applyFont="1" applyFill="1" applyBorder="1" applyAlignment="1">
      <alignment horizontal="center" vertical="center"/>
      <protection/>
    </xf>
    <xf numFmtId="49" fontId="132" fillId="0" borderId="0" xfId="152" applyNumberFormat="1" applyFont="1" applyFill="1">
      <alignment/>
      <protection/>
    </xf>
    <xf numFmtId="41" fontId="133" fillId="0" borderId="17" xfId="0" applyNumberFormat="1" applyFont="1" applyFill="1" applyBorder="1" applyAlignment="1">
      <alignment horizontal="center" vertical="center"/>
    </xf>
    <xf numFmtId="41" fontId="132" fillId="0" borderId="17" xfId="152" applyNumberFormat="1" applyFont="1" applyFill="1" applyBorder="1" applyAlignment="1">
      <alignment vertical="center"/>
      <protection/>
    </xf>
    <xf numFmtId="1" fontId="13" fillId="0" borderId="17" xfId="153" applyNumberFormat="1" applyFont="1" applyBorder="1" applyAlignment="1">
      <alignment horizontal="center" vertical="center"/>
      <protection/>
    </xf>
    <xf numFmtId="0" fontId="13" fillId="0" borderId="17" xfId="153" applyNumberFormat="1" applyFont="1" applyBorder="1" applyAlignment="1">
      <alignment horizontal="center" vertical="center"/>
      <protection/>
    </xf>
    <xf numFmtId="1" fontId="13" fillId="0" borderId="17" xfId="153" applyNumberFormat="1" applyFont="1" applyBorder="1">
      <alignment/>
      <protection/>
    </xf>
    <xf numFmtId="1" fontId="89" fillId="57" borderId="17" xfId="102" applyNumberFormat="1" applyFont="1" applyFill="1" applyBorder="1" applyAlignment="1">
      <alignment horizontal="center" vertical="center" wrapText="1"/>
    </xf>
    <xf numFmtId="1" fontId="13" fillId="0" borderId="17" xfId="0" applyNumberFormat="1" applyFont="1" applyBorder="1" applyAlignment="1">
      <alignment horizontal="center" vertical="center" wrapText="1"/>
    </xf>
    <xf numFmtId="1" fontId="13" fillId="0" borderId="17" xfId="153" applyNumberFormat="1" applyFont="1" applyBorder="1" applyAlignment="1">
      <alignment horizontal="center" vertical="center" wrapText="1"/>
      <protection/>
    </xf>
    <xf numFmtId="1" fontId="13" fillId="0" borderId="17" xfId="153" applyNumberFormat="1" applyFont="1" applyBorder="1" applyAlignment="1">
      <alignment/>
      <protection/>
    </xf>
    <xf numFmtId="1" fontId="13" fillId="0" borderId="18" xfId="153" applyNumberFormat="1" applyFont="1" applyBorder="1" applyAlignment="1">
      <alignment horizontal="center" vertical="center"/>
      <protection/>
    </xf>
    <xf numFmtId="1" fontId="13" fillId="0" borderId="18" xfId="0" applyNumberFormat="1" applyFont="1" applyBorder="1" applyAlignment="1">
      <alignment horizontal="center" vertical="center" wrapText="1"/>
    </xf>
    <xf numFmtId="1" fontId="13" fillId="0" borderId="18" xfId="153" applyNumberFormat="1" applyFont="1" applyBorder="1">
      <alignment/>
      <protection/>
    </xf>
    <xf numFmtId="1" fontId="13" fillId="0" borderId="17" xfId="153" applyNumberFormat="1" applyFont="1" applyBorder="1" applyAlignment="1">
      <alignment horizontal="center"/>
      <protection/>
    </xf>
    <xf numFmtId="1" fontId="16" fillId="55" borderId="17" xfId="154" applyNumberFormat="1" applyFont="1" applyFill="1" applyBorder="1" applyAlignment="1">
      <alignment horizontal="center" vertical="center"/>
      <protection/>
    </xf>
    <xf numFmtId="1" fontId="13" fillId="55" borderId="17" xfId="154" applyNumberFormat="1" applyFont="1" applyFill="1" applyBorder="1" applyAlignment="1">
      <alignment horizontal="center" vertical="center"/>
      <protection/>
    </xf>
    <xf numFmtId="1" fontId="16" fillId="0" borderId="17" xfId="154" applyNumberFormat="1" applyFont="1" applyFill="1" applyBorder="1" applyAlignment="1">
      <alignment horizontal="center" vertical="center"/>
      <protection/>
    </xf>
    <xf numFmtId="1" fontId="16" fillId="56" borderId="17" xfId="154" applyNumberFormat="1" applyFont="1" applyFill="1" applyBorder="1" applyAlignment="1">
      <alignment horizontal="center" vertical="center"/>
      <protection/>
    </xf>
    <xf numFmtId="1" fontId="13" fillId="56" borderId="17" xfId="154" applyNumberFormat="1" applyFont="1" applyFill="1" applyBorder="1" applyAlignment="1">
      <alignment horizontal="center" vertical="center"/>
      <protection/>
    </xf>
    <xf numFmtId="0" fontId="13" fillId="0" borderId="17" xfId="153" applyFont="1" applyBorder="1" applyAlignment="1">
      <alignment horizontal="center" vertical="center"/>
      <protection/>
    </xf>
    <xf numFmtId="0" fontId="127" fillId="0" borderId="17" xfId="153" applyFont="1" applyBorder="1" applyAlignment="1">
      <alignment horizontal="center" vertical="center"/>
      <protection/>
    </xf>
    <xf numFmtId="0" fontId="13" fillId="0" borderId="17" xfId="153" applyFont="1" applyBorder="1" applyAlignment="1">
      <alignment horizontal="center" vertical="center" wrapText="1"/>
      <protection/>
    </xf>
    <xf numFmtId="49" fontId="13" fillId="0" borderId="17" xfId="153" applyNumberFormat="1" applyFont="1" applyBorder="1" applyAlignment="1">
      <alignment horizontal="center" vertical="center"/>
      <protection/>
    </xf>
    <xf numFmtId="0" fontId="16" fillId="0" borderId="17" xfId="153" applyNumberFormat="1" applyFont="1" applyBorder="1" applyAlignment="1">
      <alignment horizontal="center" vertical="center"/>
      <protection/>
    </xf>
    <xf numFmtId="0" fontId="16" fillId="0" borderId="17" xfId="153" applyFont="1" applyBorder="1" applyAlignment="1">
      <alignment horizontal="center" vertical="center" wrapText="1"/>
      <protection/>
    </xf>
    <xf numFmtId="0" fontId="13" fillId="0" borderId="17" xfId="153" applyFont="1" applyBorder="1" applyAlignment="1">
      <alignment horizontal="center"/>
      <protection/>
    </xf>
    <xf numFmtId="3" fontId="127" fillId="0" borderId="17" xfId="105" applyNumberFormat="1" applyFont="1" applyFill="1" applyBorder="1" applyAlignment="1">
      <alignment vertical="center"/>
    </xf>
    <xf numFmtId="41" fontId="133" fillId="0" borderId="17" xfId="0" applyNumberFormat="1" applyFont="1" applyFill="1" applyBorder="1" applyAlignment="1">
      <alignment horizontal="right" vertical="center"/>
    </xf>
    <xf numFmtId="41" fontId="132" fillId="0" borderId="17" xfId="152" applyNumberFormat="1" applyFont="1" applyFill="1" applyBorder="1" applyAlignment="1">
      <alignment horizontal="right" vertical="center"/>
      <protection/>
    </xf>
    <xf numFmtId="41" fontId="21" fillId="0" borderId="17" xfId="152" applyNumberFormat="1" applyFont="1" applyFill="1" applyBorder="1" applyAlignment="1">
      <alignment vertical="center"/>
      <protection/>
    </xf>
    <xf numFmtId="41" fontId="21" fillId="0" borderId="17" xfId="164" applyNumberFormat="1" applyFont="1" applyFill="1" applyBorder="1" applyAlignment="1">
      <alignment vertical="center"/>
    </xf>
    <xf numFmtId="3" fontId="16" fillId="0" borderId="24" xfId="151" applyNumberFormat="1" applyFont="1" applyFill="1" applyBorder="1" applyAlignment="1" applyProtection="1">
      <alignment horizontal="center" vertical="center"/>
      <protection/>
    </xf>
    <xf numFmtId="41" fontId="62" fillId="0" borderId="24" xfId="151" applyNumberFormat="1" applyFont="1" applyFill="1" applyBorder="1" applyAlignment="1">
      <alignment horizontal="right" vertical="center" wrapText="1"/>
      <protection/>
    </xf>
    <xf numFmtId="3" fontId="13" fillId="0" borderId="26" xfId="151" applyNumberFormat="1" applyFont="1" applyFill="1" applyBorder="1" applyAlignment="1" applyProtection="1">
      <alignment horizontal="center" vertical="center"/>
      <protection/>
    </xf>
    <xf numFmtId="3" fontId="62" fillId="0" borderId="25" xfId="107" applyNumberFormat="1" applyFont="1" applyFill="1" applyBorder="1" applyAlignment="1">
      <alignment horizontal="right" vertical="center"/>
    </xf>
    <xf numFmtId="49" fontId="13" fillId="0" borderId="24" xfId="145" applyNumberFormat="1" applyFont="1" applyFill="1" applyBorder="1" applyAlignment="1" applyProtection="1">
      <alignment horizontal="center" vertical="center" wrapText="1"/>
      <protection/>
    </xf>
    <xf numFmtId="3" fontId="13" fillId="0" borderId="24" xfId="151" applyNumberFormat="1" applyFont="1" applyFill="1" applyBorder="1" applyAlignment="1" applyProtection="1">
      <alignment horizontal="center" vertical="center" wrapText="1"/>
      <protection/>
    </xf>
    <xf numFmtId="49" fontId="13" fillId="0" borderId="23" xfId="145" applyNumberFormat="1" applyFont="1" applyFill="1" applyBorder="1" applyAlignment="1" applyProtection="1">
      <alignment horizontal="center" vertical="center" wrapText="1"/>
      <protection/>
    </xf>
    <xf numFmtId="49" fontId="28" fillId="23" borderId="17" xfId="145" applyNumberFormat="1" applyFont="1" applyFill="1" applyBorder="1" applyAlignment="1" applyProtection="1">
      <alignment horizontal="center" vertical="center" wrapText="1"/>
      <protection/>
    </xf>
    <xf numFmtId="49" fontId="72" fillId="23" borderId="17" xfId="151" applyNumberFormat="1" applyFont="1" applyFill="1" applyBorder="1" applyAlignment="1">
      <alignment horizontal="left" vertical="center" wrapText="1"/>
      <protection/>
    </xf>
    <xf numFmtId="49" fontId="28" fillId="7" borderId="17" xfId="151" applyNumberFormat="1" applyFont="1" applyFill="1" applyBorder="1" applyAlignment="1">
      <alignment horizontal="center" vertical="center" wrapText="1"/>
      <protection/>
    </xf>
    <xf numFmtId="41" fontId="90" fillId="0" borderId="24" xfId="151" applyNumberFormat="1" applyFont="1" applyFill="1" applyBorder="1" applyAlignment="1">
      <alignment horizontal="center" vertical="center" wrapText="1"/>
      <protection/>
    </xf>
    <xf numFmtId="172" fontId="90" fillId="0" borderId="23" xfId="107" applyNumberFormat="1" applyFont="1" applyFill="1" applyBorder="1" applyAlignment="1">
      <alignment horizontal="right" vertical="center"/>
    </xf>
    <xf numFmtId="172" fontId="90" fillId="0" borderId="25" xfId="107" applyNumberFormat="1" applyFont="1" applyFill="1" applyBorder="1" applyAlignment="1">
      <alignment horizontal="right" vertical="center"/>
    </xf>
    <xf numFmtId="172" fontId="91" fillId="58" borderId="17" xfId="107" applyNumberFormat="1" applyFont="1" applyFill="1" applyBorder="1" applyAlignment="1">
      <alignment horizontal="center" vertical="center" wrapText="1"/>
    </xf>
    <xf numFmtId="172" fontId="90" fillId="0" borderId="24" xfId="107" applyNumberFormat="1" applyFont="1" applyFill="1" applyBorder="1" applyAlignment="1">
      <alignment horizontal="center" vertical="center" wrapText="1"/>
    </xf>
    <xf numFmtId="172" fontId="90" fillId="0" borderId="23" xfId="107" applyNumberFormat="1" applyFont="1" applyFill="1" applyBorder="1" applyAlignment="1">
      <alignment horizontal="center" vertical="center" wrapText="1"/>
    </xf>
    <xf numFmtId="172" fontId="90" fillId="0" borderId="24" xfId="107" applyNumberFormat="1" applyFont="1" applyFill="1" applyBorder="1" applyAlignment="1">
      <alignment horizontal="right" vertical="center"/>
    </xf>
    <xf numFmtId="172" fontId="90" fillId="0" borderId="26" xfId="107" applyNumberFormat="1" applyFont="1" applyFill="1" applyBorder="1" applyAlignment="1">
      <alignment horizontal="center" vertical="center" wrapText="1"/>
    </xf>
    <xf numFmtId="49" fontId="28" fillId="7" borderId="20" xfId="151" applyNumberFormat="1" applyFont="1" applyFill="1" applyBorder="1" applyAlignment="1">
      <alignment horizontal="center" vertical="center" wrapText="1"/>
      <protection/>
    </xf>
    <xf numFmtId="172" fontId="90" fillId="0" borderId="26" xfId="107" applyNumberFormat="1" applyFont="1" applyFill="1" applyBorder="1" applyAlignment="1">
      <alignment horizontal="right" vertical="center"/>
    </xf>
    <xf numFmtId="49" fontId="13" fillId="0" borderId="26" xfId="145" applyNumberFormat="1" applyFont="1" applyFill="1" applyBorder="1" applyAlignment="1" applyProtection="1">
      <alignment horizontal="center" vertical="center" wrapText="1"/>
      <protection/>
    </xf>
    <xf numFmtId="3" fontId="13" fillId="0" borderId="26" xfId="151" applyNumberFormat="1" applyFont="1" applyFill="1" applyBorder="1" applyAlignment="1" applyProtection="1">
      <alignment horizontal="center" vertical="center" wrapText="1"/>
      <protection/>
    </xf>
    <xf numFmtId="49" fontId="13" fillId="0" borderId="18" xfId="145" applyNumberFormat="1" applyFont="1" applyFill="1" applyBorder="1" applyAlignment="1" applyProtection="1">
      <alignment horizontal="center" vertical="center" wrapText="1"/>
      <protection/>
    </xf>
    <xf numFmtId="49" fontId="13" fillId="0" borderId="32" xfId="145" applyNumberFormat="1" applyFont="1" applyFill="1" applyBorder="1" applyAlignment="1" applyProtection="1">
      <alignment horizontal="center" vertical="center" wrapText="1"/>
      <protection/>
    </xf>
    <xf numFmtId="41" fontId="90" fillId="0" borderId="26" xfId="151" applyNumberFormat="1" applyFont="1" applyFill="1" applyBorder="1" applyAlignment="1">
      <alignment horizontal="center" vertical="center" wrapText="1"/>
      <protection/>
    </xf>
    <xf numFmtId="172" fontId="90" fillId="0" borderId="18" xfId="107" applyNumberFormat="1" applyFont="1" applyFill="1" applyBorder="1" applyAlignment="1">
      <alignment horizontal="center" vertical="center" wrapText="1"/>
    </xf>
    <xf numFmtId="172" fontId="90" fillId="0" borderId="23" xfId="107" applyNumberFormat="1" applyFont="1" applyFill="1" applyBorder="1" applyAlignment="1">
      <alignment horizontal="center" vertical="center"/>
    </xf>
    <xf numFmtId="172" fontId="90" fillId="0" borderId="25" xfId="107" applyNumberFormat="1" applyFont="1" applyFill="1" applyBorder="1" applyAlignment="1">
      <alignment horizontal="center" vertical="center"/>
    </xf>
    <xf numFmtId="172" fontId="90" fillId="0" borderId="25" xfId="107" applyNumberFormat="1" applyFont="1" applyFill="1" applyBorder="1" applyAlignment="1">
      <alignment horizontal="center" vertical="center" wrapText="1"/>
    </xf>
    <xf numFmtId="172" fontId="90" fillId="0" borderId="20" xfId="107" applyNumberFormat="1" applyFont="1" applyFill="1" applyBorder="1" applyAlignment="1">
      <alignment horizontal="center" vertical="center" wrapText="1"/>
    </xf>
    <xf numFmtId="41" fontId="24" fillId="0" borderId="17" xfId="152" applyNumberFormat="1" applyFont="1" applyFill="1" applyBorder="1" applyAlignment="1">
      <alignment horizontal="right" vertical="center"/>
      <protection/>
    </xf>
    <xf numFmtId="49" fontId="24" fillId="0" borderId="17" xfId="145" applyNumberFormat="1" applyFont="1" applyFill="1" applyBorder="1">
      <alignment/>
      <protection/>
    </xf>
    <xf numFmtId="49" fontId="21" fillId="0" borderId="17" xfId="145" applyNumberFormat="1" applyFont="1" applyFill="1" applyBorder="1">
      <alignment/>
      <protection/>
    </xf>
    <xf numFmtId="0" fontId="21" fillId="0" borderId="17" xfId="145" applyNumberFormat="1" applyFont="1" applyFill="1" applyBorder="1" applyAlignment="1">
      <alignment horizontal="center" vertical="center"/>
      <protection/>
    </xf>
    <xf numFmtId="3" fontId="24" fillId="0" borderId="17" xfId="145" applyNumberFormat="1" applyFont="1" applyFill="1" applyBorder="1">
      <alignment/>
      <protection/>
    </xf>
    <xf numFmtId="0" fontId="24" fillId="0" borderId="17" xfId="145" applyNumberFormat="1" applyFont="1" applyFill="1" applyBorder="1" applyAlignment="1">
      <alignment horizontal="center"/>
      <protection/>
    </xf>
    <xf numFmtId="3" fontId="13" fillId="0" borderId="17" xfId="152" applyNumberFormat="1" applyFont="1" applyFill="1" applyBorder="1" applyAlignment="1" applyProtection="1">
      <alignment vertical="center"/>
      <protection locked="0"/>
    </xf>
    <xf numFmtId="3" fontId="24" fillId="0" borderId="17" xfId="145" applyNumberFormat="1" applyFont="1" applyFill="1" applyBorder="1" applyAlignment="1">
      <alignment horizontal="center"/>
      <protection/>
    </xf>
    <xf numFmtId="3" fontId="13" fillId="0" borderId="18" xfId="145" applyNumberFormat="1" applyFont="1" applyFill="1" applyBorder="1" applyAlignment="1">
      <alignment horizontal="center" vertical="center"/>
      <protection/>
    </xf>
    <xf numFmtId="3" fontId="13" fillId="0" borderId="20" xfId="145" applyNumberFormat="1" applyFont="1" applyFill="1" applyBorder="1" applyAlignment="1">
      <alignment horizontal="center" vertical="center"/>
      <protection/>
    </xf>
    <xf numFmtId="3" fontId="13" fillId="0" borderId="23" xfId="145" applyNumberFormat="1" applyFont="1" applyFill="1" applyBorder="1" applyAlignment="1">
      <alignment horizontal="center" vertical="center"/>
      <protection/>
    </xf>
    <xf numFmtId="0" fontId="21" fillId="0" borderId="18" xfId="145" applyNumberFormat="1" applyFont="1" applyFill="1" applyBorder="1" applyAlignment="1">
      <alignment horizontal="center" vertical="center"/>
      <protection/>
    </xf>
    <xf numFmtId="0" fontId="21" fillId="0" borderId="20" xfId="145" applyNumberFormat="1" applyFont="1" applyFill="1" applyBorder="1" applyAlignment="1">
      <alignment horizontal="center" vertical="center"/>
      <protection/>
    </xf>
    <xf numFmtId="0" fontId="21" fillId="0" borderId="23" xfId="145" applyNumberFormat="1" applyFont="1" applyFill="1" applyBorder="1" applyAlignment="1">
      <alignment horizontal="center" vertical="center"/>
      <protection/>
    </xf>
    <xf numFmtId="3" fontId="27" fillId="0" borderId="23" xfId="145" applyNumberFormat="1" applyFont="1" applyFill="1" applyBorder="1" applyAlignment="1">
      <alignment horizontal="center" vertical="center"/>
      <protection/>
    </xf>
    <xf numFmtId="0" fontId="24" fillId="0" borderId="18" xfId="145" applyNumberFormat="1" applyFont="1" applyFill="1" applyBorder="1" applyAlignment="1">
      <alignment horizontal="center"/>
      <protection/>
    </xf>
    <xf numFmtId="0" fontId="24" fillId="0" borderId="20" xfId="145" applyNumberFormat="1" applyFont="1" applyFill="1" applyBorder="1" applyAlignment="1">
      <alignment horizontal="center"/>
      <protection/>
    </xf>
    <xf numFmtId="0" fontId="24" fillId="0" borderId="23" xfId="145" applyNumberFormat="1" applyFont="1" applyFill="1" applyBorder="1" applyAlignment="1">
      <alignment horizontal="center"/>
      <protection/>
    </xf>
    <xf numFmtId="3" fontId="24" fillId="0" borderId="18" xfId="145" applyNumberFormat="1" applyFont="1" applyFill="1" applyBorder="1">
      <alignment/>
      <protection/>
    </xf>
    <xf numFmtId="10" fontId="13" fillId="0" borderId="25" xfId="146" applyNumberFormat="1" applyFont="1" applyFill="1" applyBorder="1" applyAlignment="1">
      <alignment vertical="center"/>
      <protection/>
    </xf>
    <xf numFmtId="3" fontId="24" fillId="0" borderId="20" xfId="145" applyNumberFormat="1" applyFont="1" applyFill="1" applyBorder="1">
      <alignment/>
      <protection/>
    </xf>
    <xf numFmtId="3" fontId="24" fillId="0" borderId="23" xfId="145" applyNumberFormat="1" applyFont="1" applyFill="1" applyBorder="1">
      <alignment/>
      <protection/>
    </xf>
    <xf numFmtId="172" fontId="90" fillId="0" borderId="32" xfId="107" applyNumberFormat="1" applyFont="1" applyFill="1" applyBorder="1" applyAlignment="1">
      <alignment horizontal="center" vertical="center"/>
    </xf>
    <xf numFmtId="0" fontId="21" fillId="61" borderId="28" xfId="145" applyFill="1" applyBorder="1" applyAlignment="1">
      <alignment horizontal="center" vertical="center" wrapText="1"/>
      <protection/>
    </xf>
    <xf numFmtId="0" fontId="21" fillId="0" borderId="0" xfId="145" applyAlignment="1" quotePrefix="1">
      <alignment horizontal="center" vertical="center" wrapText="1"/>
      <protection/>
    </xf>
    <xf numFmtId="0" fontId="21" fillId="0" borderId="0" xfId="145" applyAlignment="1" quotePrefix="1">
      <alignment horizontal="center"/>
      <protection/>
    </xf>
    <xf numFmtId="2" fontId="51" fillId="0" borderId="0" xfId="145" applyNumberFormat="1" applyFont="1" applyFill="1" applyAlignment="1">
      <alignment horizontal="center"/>
      <protection/>
    </xf>
    <xf numFmtId="2" fontId="24" fillId="0" borderId="0" xfId="145" applyNumberFormat="1" applyFont="1" applyFill="1" applyAlignment="1">
      <alignment horizontal="left"/>
      <protection/>
    </xf>
    <xf numFmtId="2" fontId="21" fillId="0" borderId="0" xfId="145" applyNumberFormat="1" applyFont="1" applyFill="1" applyAlignment="1">
      <alignment horizontal="left"/>
      <protection/>
    </xf>
    <xf numFmtId="2" fontId="26" fillId="0" borderId="0" xfId="145" applyNumberFormat="1" applyFont="1" applyFill="1" applyAlignment="1">
      <alignment horizontal="center"/>
      <protection/>
    </xf>
    <xf numFmtId="2" fontId="17" fillId="0" borderId="0" xfId="145" applyNumberFormat="1" applyFont="1" applyFill="1" applyAlignment="1">
      <alignment horizontal="right"/>
      <protection/>
    </xf>
    <xf numFmtId="2" fontId="24" fillId="0" borderId="28" xfId="145" applyNumberFormat="1" applyFont="1" applyFill="1" applyBorder="1" applyAlignment="1">
      <alignment horizontal="right"/>
      <protection/>
    </xf>
    <xf numFmtId="2" fontId="16" fillId="0" borderId="33" xfId="145" applyNumberFormat="1" applyFont="1" applyFill="1" applyBorder="1" applyAlignment="1">
      <alignment horizontal="center" vertical="center" wrapText="1"/>
      <protection/>
    </xf>
    <xf numFmtId="2" fontId="16" fillId="0" borderId="34" xfId="145" applyNumberFormat="1" applyFont="1" applyFill="1" applyBorder="1" applyAlignment="1">
      <alignment horizontal="center" vertical="center" wrapText="1"/>
      <protection/>
    </xf>
    <xf numFmtId="2" fontId="16" fillId="0" borderId="30" xfId="145" applyNumberFormat="1" applyFont="1" applyFill="1" applyBorder="1" applyAlignment="1">
      <alignment horizontal="center" vertical="center" wrapText="1"/>
      <protection/>
    </xf>
    <xf numFmtId="2" fontId="16" fillId="0" borderId="35" xfId="145" applyNumberFormat="1" applyFont="1" applyFill="1" applyBorder="1" applyAlignment="1">
      <alignment horizontal="center" vertical="center" wrapText="1"/>
      <protection/>
    </xf>
    <xf numFmtId="2" fontId="16" fillId="0" borderId="31" xfId="145" applyNumberFormat="1" applyFont="1" applyFill="1" applyBorder="1" applyAlignment="1">
      <alignment horizontal="center" vertical="center" wrapText="1"/>
      <protection/>
    </xf>
    <xf numFmtId="2" fontId="16" fillId="0" borderId="29" xfId="145" applyNumberFormat="1" applyFont="1" applyFill="1" applyBorder="1" applyAlignment="1">
      <alignment horizontal="center" vertical="center" wrapText="1"/>
      <protection/>
    </xf>
    <xf numFmtId="2" fontId="16" fillId="0" borderId="21" xfId="145" applyNumberFormat="1" applyFont="1" applyFill="1" applyBorder="1" applyAlignment="1">
      <alignment horizontal="center" vertical="center" wrapText="1"/>
      <protection/>
    </xf>
    <xf numFmtId="2" fontId="16" fillId="0" borderId="17" xfId="145" applyNumberFormat="1" applyFont="1" applyFill="1" applyBorder="1" applyAlignment="1">
      <alignment horizontal="center" vertical="center" wrapText="1"/>
      <protection/>
    </xf>
    <xf numFmtId="2" fontId="16" fillId="0" borderId="36" xfId="145" applyNumberFormat="1" applyFont="1" applyFill="1" applyBorder="1" applyAlignment="1">
      <alignment horizontal="center" vertical="center" wrapText="1"/>
      <protection/>
    </xf>
    <xf numFmtId="2" fontId="16" fillId="0" borderId="19" xfId="145" applyNumberFormat="1" applyFont="1" applyFill="1" applyBorder="1" applyAlignment="1">
      <alignment horizontal="center" vertical="center" wrapText="1"/>
      <protection/>
    </xf>
    <xf numFmtId="0" fontId="13" fillId="0" borderId="24" xfId="145" applyFont="1" applyFill="1" applyBorder="1" applyAlignment="1">
      <alignment horizontal="center" vertical="center"/>
      <protection/>
    </xf>
    <xf numFmtId="0" fontId="13" fillId="0" borderId="20" xfId="145" applyFont="1" applyFill="1" applyBorder="1" applyAlignment="1">
      <alignment horizontal="center" vertical="center"/>
      <protection/>
    </xf>
    <xf numFmtId="2" fontId="13" fillId="0" borderId="31" xfId="145" applyNumberFormat="1" applyFont="1" applyFill="1" applyBorder="1" applyAlignment="1">
      <alignment horizontal="center" vertical="center" wrapText="1"/>
      <protection/>
    </xf>
    <xf numFmtId="2" fontId="13" fillId="0" borderId="28" xfId="145" applyNumberFormat="1" applyFont="1" applyFill="1" applyBorder="1" applyAlignment="1">
      <alignment horizontal="center" vertical="center" wrapText="1"/>
      <protection/>
    </xf>
    <xf numFmtId="2" fontId="13" fillId="0" borderId="29" xfId="145" applyNumberFormat="1" applyFont="1" applyFill="1" applyBorder="1" applyAlignment="1">
      <alignment horizontal="center" vertical="center" wrapText="1"/>
      <protection/>
    </xf>
    <xf numFmtId="2" fontId="13" fillId="0" borderId="24" xfId="145" applyNumberFormat="1" applyFont="1" applyFill="1" applyBorder="1" applyAlignment="1">
      <alignment horizontal="center" vertical="center" wrapText="1"/>
      <protection/>
    </xf>
    <xf numFmtId="2" fontId="13" fillId="0" borderId="20" xfId="145" applyNumberFormat="1" applyFont="1" applyFill="1" applyBorder="1" applyAlignment="1">
      <alignment horizontal="center" vertical="center" wrapText="1"/>
      <protection/>
    </xf>
    <xf numFmtId="2" fontId="15" fillId="0" borderId="0" xfId="145" applyNumberFormat="1" applyFont="1" applyFill="1" applyBorder="1" applyAlignment="1">
      <alignment horizontal="center"/>
      <protection/>
    </xf>
    <xf numFmtId="2" fontId="16" fillId="0" borderId="21" xfId="145" applyNumberFormat="1" applyFont="1" applyFill="1" applyBorder="1" applyAlignment="1">
      <alignment horizontal="center" vertical="center"/>
      <protection/>
    </xf>
    <xf numFmtId="2" fontId="16" fillId="0" borderId="19" xfId="145" applyNumberFormat="1" applyFont="1" applyFill="1" applyBorder="1" applyAlignment="1">
      <alignment horizontal="center" vertical="center"/>
      <protection/>
    </xf>
    <xf numFmtId="2" fontId="13" fillId="0" borderId="18" xfId="145" applyNumberFormat="1" applyFont="1" applyFill="1" applyBorder="1" applyAlignment="1">
      <alignment horizontal="center" vertical="center" wrapText="1"/>
      <protection/>
    </xf>
    <xf numFmtId="2" fontId="13" fillId="0" borderId="21" xfId="145" applyNumberFormat="1" applyFont="1" applyFill="1" applyBorder="1" applyAlignment="1">
      <alignment horizontal="center" vertical="center" wrapText="1"/>
      <protection/>
    </xf>
    <xf numFmtId="2" fontId="13" fillId="0" borderId="19" xfId="145" applyNumberFormat="1" applyFont="1" applyFill="1" applyBorder="1" applyAlignment="1">
      <alignment horizontal="center" vertical="center" wrapText="1"/>
      <protection/>
    </xf>
    <xf numFmtId="49" fontId="20" fillId="0" borderId="21" xfId="145" applyNumberFormat="1" applyFont="1" applyBorder="1" applyAlignment="1">
      <alignment horizontal="center"/>
      <protection/>
    </xf>
    <xf numFmtId="49" fontId="20" fillId="0" borderId="19" xfId="145" applyNumberFormat="1" applyFont="1" applyBorder="1" applyAlignment="1">
      <alignment horizontal="center"/>
      <protection/>
    </xf>
    <xf numFmtId="49" fontId="19" fillId="0" borderId="21" xfId="145" applyNumberFormat="1" applyFont="1" applyBorder="1" applyAlignment="1">
      <alignment horizontal="center"/>
      <protection/>
    </xf>
    <xf numFmtId="49" fontId="19" fillId="0" borderId="19" xfId="145" applyNumberFormat="1" applyFont="1" applyBorder="1" applyAlignment="1">
      <alignment horizontal="center"/>
      <protection/>
    </xf>
    <xf numFmtId="49" fontId="26" fillId="0" borderId="29" xfId="145" applyNumberFormat="1" applyFont="1" applyBorder="1" applyAlignment="1">
      <alignment horizontal="center" wrapText="1"/>
      <protection/>
    </xf>
    <xf numFmtId="49" fontId="26" fillId="0" borderId="20" xfId="145" applyNumberFormat="1" applyFont="1" applyBorder="1" applyAlignment="1">
      <alignment horizontal="center"/>
      <protection/>
    </xf>
    <xf numFmtId="49" fontId="26" fillId="0" borderId="31" xfId="145" applyNumberFormat="1" applyFont="1" applyBorder="1" applyAlignment="1">
      <alignment horizontal="center"/>
      <protection/>
    </xf>
    <xf numFmtId="49" fontId="20" fillId="0" borderId="17" xfId="145" applyNumberFormat="1" applyFont="1" applyBorder="1" applyAlignment="1">
      <alignment horizontal="center"/>
      <protection/>
    </xf>
    <xf numFmtId="49" fontId="19" fillId="0" borderId="17" xfId="145" applyNumberFormat="1" applyFont="1" applyBorder="1" applyAlignment="1">
      <alignment horizontal="center" vertical="center"/>
      <protection/>
    </xf>
    <xf numFmtId="49" fontId="26" fillId="0" borderId="0" xfId="145" applyNumberFormat="1" applyFont="1" applyAlignment="1">
      <alignment horizontal="center" wrapText="1"/>
      <protection/>
    </xf>
    <xf numFmtId="49" fontId="26" fillId="0" borderId="0" xfId="145" applyNumberFormat="1" applyFont="1" applyAlignment="1">
      <alignment horizontal="center"/>
      <protection/>
    </xf>
    <xf numFmtId="0" fontId="13" fillId="0" borderId="17" xfId="145" applyFont="1" applyFill="1" applyBorder="1" applyAlignment="1">
      <alignment horizontal="center" vertical="center"/>
      <protection/>
    </xf>
    <xf numFmtId="2" fontId="13" fillId="0" borderId="17" xfId="145" applyNumberFormat="1" applyFont="1" applyFill="1" applyBorder="1" applyAlignment="1">
      <alignment horizontal="center" vertical="center" wrapText="1"/>
      <protection/>
    </xf>
    <xf numFmtId="2" fontId="16" fillId="0" borderId="17" xfId="145" applyNumberFormat="1" applyFont="1" applyFill="1" applyBorder="1" applyAlignment="1">
      <alignment horizontal="center" vertical="center"/>
      <protection/>
    </xf>
    <xf numFmtId="0" fontId="20" fillId="0" borderId="0" xfId="145" applyNumberFormat="1" applyFont="1" applyFill="1" applyBorder="1" applyAlignment="1">
      <alignment horizontal="center"/>
      <protection/>
    </xf>
    <xf numFmtId="0" fontId="20" fillId="0" borderId="0" xfId="145" applyNumberFormat="1" applyFont="1" applyFill="1" applyAlignment="1">
      <alignment horizontal="center"/>
      <protection/>
    </xf>
    <xf numFmtId="49" fontId="26" fillId="0" borderId="0" xfId="145" applyNumberFormat="1" applyFont="1" applyFill="1" applyAlignment="1">
      <alignment horizontal="center" wrapText="1"/>
      <protection/>
    </xf>
    <xf numFmtId="49" fontId="26" fillId="0" borderId="0" xfId="145" applyNumberFormat="1" applyFont="1" applyFill="1" applyAlignment="1">
      <alignment horizontal="center"/>
      <protection/>
    </xf>
    <xf numFmtId="49" fontId="20" fillId="0" borderId="21" xfId="145" applyNumberFormat="1" applyFont="1" applyFill="1" applyBorder="1" applyAlignment="1">
      <alignment horizontal="center" vertical="center"/>
      <protection/>
    </xf>
    <xf numFmtId="49" fontId="20" fillId="0" borderId="19" xfId="145" applyNumberFormat="1" applyFont="1" applyFill="1" applyBorder="1" applyAlignment="1">
      <alignment horizontal="center" vertical="center"/>
      <protection/>
    </xf>
    <xf numFmtId="49" fontId="19" fillId="0" borderId="21" xfId="145" applyNumberFormat="1" applyFont="1" applyFill="1" applyBorder="1" applyAlignment="1">
      <alignment horizontal="center" vertical="center"/>
      <protection/>
    </xf>
    <xf numFmtId="49" fontId="19" fillId="0" borderId="19" xfId="145" applyNumberFormat="1" applyFont="1" applyFill="1" applyBorder="1" applyAlignment="1">
      <alignment horizontal="center" vertical="center"/>
      <protection/>
    </xf>
    <xf numFmtId="0" fontId="53" fillId="0" borderId="22" xfId="145" applyNumberFormat="1" applyFont="1" applyFill="1" applyBorder="1" applyAlignment="1">
      <alignment horizontal="center"/>
      <protection/>
    </xf>
    <xf numFmtId="2" fontId="21" fillId="0" borderId="0" xfId="145" applyNumberFormat="1" applyFont="1" applyFill="1" applyBorder="1" applyAlignment="1">
      <alignment horizontal="left"/>
      <protection/>
    </xf>
    <xf numFmtId="2" fontId="21" fillId="0" borderId="0" xfId="145" applyNumberFormat="1" applyFont="1" applyFill="1" applyBorder="1" applyAlignment="1">
      <alignment horizontal="center"/>
      <protection/>
    </xf>
    <xf numFmtId="2" fontId="16" fillId="0" borderId="21" xfId="145" applyNumberFormat="1" applyFont="1" applyFill="1" applyBorder="1" applyAlignment="1">
      <alignment horizontal="center"/>
      <protection/>
    </xf>
    <xf numFmtId="2" fontId="16" fillId="0" borderId="19" xfId="145" applyNumberFormat="1" applyFont="1" applyFill="1" applyBorder="1" applyAlignment="1">
      <alignment horizontal="center"/>
      <protection/>
    </xf>
    <xf numFmtId="49" fontId="20" fillId="0" borderId="21" xfId="145" applyNumberFormat="1" applyFont="1" applyFill="1" applyBorder="1" applyAlignment="1">
      <alignment horizontal="center"/>
      <protection/>
    </xf>
    <xf numFmtId="49" fontId="20" fillId="0" borderId="19" xfId="145" applyNumberFormat="1" applyFont="1" applyFill="1" applyBorder="1" applyAlignment="1">
      <alignment horizontal="center"/>
      <protection/>
    </xf>
    <xf numFmtId="49" fontId="19" fillId="0" borderId="21" xfId="145" applyNumberFormat="1" applyFont="1" applyFill="1" applyBorder="1" applyAlignment="1">
      <alignment horizontal="center"/>
      <protection/>
    </xf>
    <xf numFmtId="49" fontId="19" fillId="0" borderId="19" xfId="145" applyNumberFormat="1" applyFont="1" applyFill="1" applyBorder="1" applyAlignment="1">
      <alignment horizontal="center"/>
      <protection/>
    </xf>
    <xf numFmtId="0" fontId="53" fillId="0" borderId="22" xfId="145" applyNumberFormat="1" applyFont="1" applyFill="1" applyBorder="1" applyAlignment="1">
      <alignment horizontal="center" wrapText="1"/>
      <protection/>
    </xf>
    <xf numFmtId="0" fontId="53" fillId="0" borderId="0" xfId="145" applyNumberFormat="1" applyFont="1" applyFill="1" applyBorder="1" applyAlignment="1">
      <alignment horizontal="center"/>
      <protection/>
    </xf>
    <xf numFmtId="0" fontId="51" fillId="0" borderId="0" xfId="145" applyNumberFormat="1" applyFont="1" applyFill="1" applyAlignment="1">
      <alignment horizontal="center" wrapText="1"/>
      <protection/>
    </xf>
    <xf numFmtId="0" fontId="21" fillId="0" borderId="0" xfId="145" applyNumberFormat="1" applyFont="1" applyFill="1" applyBorder="1" applyAlignment="1">
      <alignment horizontal="left"/>
      <protection/>
    </xf>
    <xf numFmtId="0" fontId="21" fillId="0" borderId="0" xfId="145" applyFont="1" applyFill="1" applyBorder="1" applyAlignment="1">
      <alignment horizontal="left"/>
      <protection/>
    </xf>
    <xf numFmtId="0" fontId="26" fillId="0" borderId="0" xfId="145" applyNumberFormat="1" applyFont="1" applyFill="1" applyAlignment="1">
      <alignment horizontal="center"/>
      <protection/>
    </xf>
    <xf numFmtId="0" fontId="24" fillId="0" borderId="0" xfId="145" applyNumberFormat="1" applyFont="1" applyFill="1" applyAlignment="1">
      <alignment horizontal="left"/>
      <protection/>
    </xf>
    <xf numFmtId="0" fontId="17" fillId="0" borderId="0" xfId="145" applyFont="1" applyFill="1" applyAlignment="1">
      <alignment horizontal="right"/>
      <protection/>
    </xf>
    <xf numFmtId="0" fontId="56" fillId="0" borderId="28" xfId="145" applyFont="1" applyFill="1" applyBorder="1" applyAlignment="1">
      <alignment horizontal="center"/>
      <protection/>
    </xf>
    <xf numFmtId="0" fontId="24" fillId="0" borderId="28" xfId="145" applyNumberFormat="1" applyFont="1" applyFill="1" applyBorder="1" applyAlignment="1">
      <alignment horizontal="right" wrapText="1"/>
      <protection/>
    </xf>
    <xf numFmtId="0" fontId="16" fillId="0" borderId="33" xfId="145" applyNumberFormat="1" applyFont="1" applyFill="1" applyBorder="1" applyAlignment="1">
      <alignment horizontal="center" vertical="center" wrapText="1"/>
      <protection/>
    </xf>
    <xf numFmtId="0" fontId="16" fillId="0" borderId="34" xfId="145" applyNumberFormat="1" applyFont="1" applyFill="1" applyBorder="1" applyAlignment="1">
      <alignment horizontal="center" vertical="center" wrapText="1"/>
      <protection/>
    </xf>
    <xf numFmtId="0" fontId="16" fillId="0" borderId="30" xfId="145" applyNumberFormat="1" applyFont="1" applyFill="1" applyBorder="1" applyAlignment="1">
      <alignment horizontal="center" vertical="center" wrapText="1"/>
      <protection/>
    </xf>
    <xf numFmtId="0" fontId="16" fillId="0" borderId="35" xfId="145" applyNumberFormat="1" applyFont="1" applyFill="1" applyBorder="1" applyAlignment="1">
      <alignment horizontal="center" vertical="center" wrapText="1"/>
      <protection/>
    </xf>
    <xf numFmtId="0" fontId="16" fillId="0" borderId="31" xfId="145" applyNumberFormat="1" applyFont="1" applyFill="1" applyBorder="1" applyAlignment="1">
      <alignment horizontal="center" vertical="center" wrapText="1"/>
      <protection/>
    </xf>
    <xf numFmtId="0" fontId="16" fillId="0" borderId="29" xfId="145" applyNumberFormat="1" applyFont="1" applyFill="1" applyBorder="1" applyAlignment="1">
      <alignment horizontal="center" vertical="center" wrapText="1"/>
      <protection/>
    </xf>
    <xf numFmtId="0" fontId="16" fillId="0" borderId="17" xfId="145" applyNumberFormat="1" applyFont="1" applyFill="1" applyBorder="1" applyAlignment="1">
      <alignment horizontal="center" vertical="center" wrapText="1"/>
      <protection/>
    </xf>
    <xf numFmtId="0" fontId="16" fillId="0" borderId="17" xfId="145" applyFont="1" applyFill="1" applyBorder="1" applyAlignment="1">
      <alignment horizontal="center" vertical="center" wrapText="1"/>
      <protection/>
    </xf>
    <xf numFmtId="0" fontId="50" fillId="0" borderId="0" xfId="145" applyFont="1" applyFill="1" applyBorder="1" applyAlignment="1">
      <alignment horizontal="center"/>
      <protection/>
    </xf>
    <xf numFmtId="0" fontId="16" fillId="0" borderId="33" xfId="145" applyFont="1" applyFill="1" applyBorder="1" applyAlignment="1">
      <alignment horizontal="center" vertical="center" wrapText="1"/>
      <protection/>
    </xf>
    <xf numFmtId="0" fontId="16" fillId="0" borderId="22" xfId="145" applyFont="1" applyFill="1" applyBorder="1" applyAlignment="1">
      <alignment horizontal="center" vertical="center" wrapText="1"/>
      <protection/>
    </xf>
    <xf numFmtId="0" fontId="16" fillId="0" borderId="34" xfId="145" applyFont="1" applyFill="1" applyBorder="1" applyAlignment="1">
      <alignment horizontal="center" vertical="center" wrapText="1"/>
      <protection/>
    </xf>
    <xf numFmtId="0" fontId="16" fillId="0" borderId="18" xfId="145" applyNumberFormat="1" applyFont="1" applyFill="1" applyBorder="1" applyAlignment="1">
      <alignment horizontal="center" vertical="center" wrapText="1"/>
      <protection/>
    </xf>
    <xf numFmtId="0" fontId="16" fillId="0" borderId="24" xfId="145" applyFont="1" applyFill="1" applyBorder="1" applyAlignment="1">
      <alignment horizontal="center" vertical="center" wrapText="1"/>
      <protection/>
    </xf>
    <xf numFmtId="0" fontId="16" fillId="0" borderId="20" xfId="145" applyFont="1" applyFill="1" applyBorder="1" applyAlignment="1">
      <alignment horizontal="center" vertical="center" wrapText="1"/>
      <protection/>
    </xf>
    <xf numFmtId="0" fontId="16" fillId="0" borderId="24" xfId="145" applyNumberFormat="1" applyFont="1" applyFill="1" applyBorder="1" applyAlignment="1">
      <alignment horizontal="center" vertical="center" wrapText="1"/>
      <protection/>
    </xf>
    <xf numFmtId="0" fontId="16" fillId="0" borderId="20" xfId="145" applyNumberFormat="1" applyFont="1" applyFill="1" applyBorder="1" applyAlignment="1">
      <alignment horizontal="center" vertical="center" wrapText="1"/>
      <protection/>
    </xf>
    <xf numFmtId="0" fontId="16" fillId="0" borderId="21" xfId="145" applyNumberFormat="1" applyFont="1" applyFill="1" applyBorder="1" applyAlignment="1">
      <alignment horizontal="center" vertical="center" wrapText="1"/>
      <protection/>
    </xf>
    <xf numFmtId="0" fontId="16" fillId="0" borderId="36" xfId="145" applyNumberFormat="1" applyFont="1" applyFill="1" applyBorder="1" applyAlignment="1">
      <alignment horizontal="center" vertical="center" wrapText="1"/>
      <protection/>
    </xf>
    <xf numFmtId="0" fontId="16" fillId="0" borderId="19" xfId="145" applyNumberFormat="1" applyFont="1" applyFill="1" applyBorder="1" applyAlignment="1">
      <alignment horizontal="center" vertical="center" wrapText="1"/>
      <protection/>
    </xf>
    <xf numFmtId="0" fontId="19" fillId="0" borderId="17" xfId="145" applyFont="1" applyFill="1" applyBorder="1" applyAlignment="1">
      <alignment horizontal="center"/>
      <protection/>
    </xf>
    <xf numFmtId="0" fontId="28" fillId="0" borderId="31" xfId="145" applyNumberFormat="1" applyFont="1" applyFill="1" applyBorder="1" applyAlignment="1">
      <alignment horizontal="center" vertical="center" wrapText="1"/>
      <protection/>
    </xf>
    <xf numFmtId="0" fontId="28" fillId="0" borderId="29" xfId="145" applyNumberFormat="1" applyFont="1" applyFill="1" applyBorder="1" applyAlignment="1">
      <alignment horizontal="center" vertical="center" wrapText="1"/>
      <protection/>
    </xf>
    <xf numFmtId="49" fontId="28" fillId="0" borderId="17" xfId="145" applyNumberFormat="1" applyFont="1" applyFill="1" applyBorder="1" applyAlignment="1">
      <alignment horizontal="center" vertical="center" wrapText="1"/>
      <protection/>
    </xf>
    <xf numFmtId="0" fontId="30" fillId="0" borderId="22" xfId="145" applyFont="1" applyFill="1" applyBorder="1" applyAlignment="1">
      <alignment horizontal="center" wrapText="1"/>
      <protection/>
    </xf>
    <xf numFmtId="0" fontId="26" fillId="0" borderId="0" xfId="145" applyNumberFormat="1" applyFont="1" applyFill="1" applyBorder="1" applyAlignment="1">
      <alignment horizontal="center"/>
      <protection/>
    </xf>
    <xf numFmtId="0" fontId="55" fillId="0" borderId="0" xfId="145" applyNumberFormat="1" applyFont="1" applyFill="1" applyAlignment="1">
      <alignment horizontal="center" wrapText="1"/>
      <protection/>
    </xf>
    <xf numFmtId="0" fontId="24" fillId="0" borderId="0" xfId="145" applyNumberFormat="1" applyFont="1" applyFill="1" applyBorder="1" applyAlignment="1">
      <alignment horizontal="center"/>
      <protection/>
    </xf>
    <xf numFmtId="0" fontId="17" fillId="0" borderId="17" xfId="145" applyFont="1" applyFill="1" applyBorder="1" applyAlignment="1">
      <alignment horizontal="center" vertical="center" wrapText="1"/>
      <protection/>
    </xf>
    <xf numFmtId="0" fontId="24" fillId="0" borderId="33" xfId="145" applyFont="1" applyFill="1" applyBorder="1" applyAlignment="1">
      <alignment horizontal="center" vertical="center" wrapText="1"/>
      <protection/>
    </xf>
    <xf numFmtId="0" fontId="24" fillId="0" borderId="22" xfId="145" applyFont="1" applyFill="1" applyBorder="1" applyAlignment="1">
      <alignment horizontal="center" vertical="center" wrapText="1"/>
      <protection/>
    </xf>
    <xf numFmtId="0" fontId="24" fillId="0" borderId="34" xfId="145" applyFont="1" applyFill="1" applyBorder="1" applyAlignment="1">
      <alignment horizontal="center" vertical="center" wrapText="1"/>
      <protection/>
    </xf>
    <xf numFmtId="0" fontId="24" fillId="0" borderId="18" xfId="145" applyNumberFormat="1" applyFont="1" applyFill="1" applyBorder="1" applyAlignment="1">
      <alignment horizontal="center" vertical="center" wrapText="1"/>
      <protection/>
    </xf>
    <xf numFmtId="0" fontId="21" fillId="0" borderId="24" xfId="145" applyFont="1" applyFill="1" applyBorder="1" applyAlignment="1">
      <alignment horizontal="center" vertical="center" wrapText="1"/>
      <protection/>
    </xf>
    <xf numFmtId="0" fontId="21" fillId="0" borderId="20" xfId="145" applyFont="1" applyFill="1" applyBorder="1" applyAlignment="1">
      <alignment horizontal="center" vertical="center" wrapText="1"/>
      <protection/>
    </xf>
    <xf numFmtId="0" fontId="21" fillId="0" borderId="0" xfId="145" applyNumberFormat="1" applyFont="1" applyFill="1" applyAlignment="1">
      <alignment horizontal="left"/>
      <protection/>
    </xf>
    <xf numFmtId="0" fontId="19" fillId="0" borderId="0" xfId="145" applyFont="1" applyFill="1" applyAlignment="1">
      <alignment horizontal="center"/>
      <protection/>
    </xf>
    <xf numFmtId="0" fontId="18" fillId="0" borderId="31" xfId="145" applyNumberFormat="1" applyFont="1" applyFill="1" applyBorder="1" applyAlignment="1">
      <alignment horizontal="center" vertical="center" wrapText="1"/>
      <protection/>
    </xf>
    <xf numFmtId="0" fontId="18" fillId="0" borderId="29" xfId="145" applyNumberFormat="1" applyFont="1" applyFill="1" applyBorder="1" applyAlignment="1">
      <alignment horizontal="center" vertical="center" wrapText="1"/>
      <protection/>
    </xf>
    <xf numFmtId="0" fontId="19" fillId="0" borderId="0" xfId="145" applyFont="1" applyFill="1" applyAlignment="1">
      <alignment horizontal="left"/>
      <protection/>
    </xf>
    <xf numFmtId="0" fontId="24" fillId="0" borderId="0" xfId="145" applyNumberFormat="1" applyFont="1" applyFill="1" applyBorder="1" applyAlignment="1">
      <alignment horizontal="left" wrapText="1"/>
      <protection/>
    </xf>
    <xf numFmtId="0" fontId="17" fillId="0" borderId="33" xfId="145" applyNumberFormat="1" applyFont="1" applyFill="1" applyBorder="1" applyAlignment="1">
      <alignment horizontal="center" vertical="center" wrapText="1"/>
      <protection/>
    </xf>
    <xf numFmtId="0" fontId="17" fillId="0" borderId="34" xfId="145" applyNumberFormat="1" applyFont="1" applyFill="1" applyBorder="1" applyAlignment="1">
      <alignment horizontal="center" vertical="center" wrapText="1"/>
      <protection/>
    </xf>
    <xf numFmtId="0" fontId="17" fillId="0" borderId="30" xfId="145" applyNumberFormat="1" applyFont="1" applyFill="1" applyBorder="1" applyAlignment="1">
      <alignment horizontal="center" vertical="center" wrapText="1"/>
      <protection/>
    </xf>
    <xf numFmtId="0" fontId="17" fillId="0" borderId="35" xfId="145" applyNumberFormat="1" applyFont="1" applyFill="1" applyBorder="1" applyAlignment="1">
      <alignment horizontal="center" vertical="center" wrapText="1"/>
      <protection/>
    </xf>
    <xf numFmtId="0" fontId="17" fillId="0" borderId="31" xfId="145" applyNumberFormat="1" applyFont="1" applyFill="1" applyBorder="1" applyAlignment="1">
      <alignment horizontal="center" vertical="center" wrapText="1"/>
      <protection/>
    </xf>
    <xf numFmtId="0" fontId="17" fillId="0" borderId="29" xfId="145" applyNumberFormat="1" applyFont="1" applyFill="1" applyBorder="1" applyAlignment="1">
      <alignment horizontal="center" vertical="center" wrapText="1"/>
      <protection/>
    </xf>
    <xf numFmtId="0" fontId="17" fillId="0" borderId="17" xfId="145" applyNumberFormat="1" applyFont="1" applyFill="1" applyBorder="1" applyAlignment="1">
      <alignment horizontal="center" vertical="center" wrapText="1"/>
      <protection/>
    </xf>
    <xf numFmtId="0" fontId="24" fillId="0" borderId="24" xfId="145" applyNumberFormat="1" applyFont="1" applyFill="1" applyBorder="1" applyAlignment="1">
      <alignment horizontal="center" vertical="center" wrapText="1"/>
      <protection/>
    </xf>
    <xf numFmtId="0" fontId="24" fillId="0" borderId="20" xfId="145" applyNumberFormat="1" applyFont="1" applyFill="1" applyBorder="1" applyAlignment="1">
      <alignment horizontal="center" vertical="center" wrapText="1"/>
      <protection/>
    </xf>
    <xf numFmtId="0" fontId="24" fillId="0" borderId="17" xfId="145" applyNumberFormat="1" applyFont="1" applyFill="1" applyBorder="1" applyAlignment="1">
      <alignment horizontal="center" vertical="center" wrapText="1"/>
      <protection/>
    </xf>
    <xf numFmtId="0" fontId="24" fillId="0" borderId="21" xfId="145" applyNumberFormat="1" applyFont="1" applyFill="1" applyBorder="1" applyAlignment="1">
      <alignment horizontal="center" vertical="center" wrapText="1"/>
      <protection/>
    </xf>
    <xf numFmtId="0" fontId="24" fillId="0" borderId="36" xfId="145" applyNumberFormat="1" applyFont="1" applyFill="1" applyBorder="1" applyAlignment="1">
      <alignment horizontal="center" vertical="center" wrapText="1"/>
      <protection/>
    </xf>
    <xf numFmtId="0" fontId="24" fillId="0" borderId="19" xfId="145" applyNumberFormat="1" applyFont="1" applyFill="1" applyBorder="1" applyAlignment="1">
      <alignment horizontal="center" vertical="center" wrapText="1"/>
      <protection/>
    </xf>
    <xf numFmtId="0" fontId="53" fillId="0" borderId="22" xfId="145" applyFont="1" applyFill="1" applyBorder="1" applyAlignment="1">
      <alignment horizontal="center" wrapText="1"/>
      <protection/>
    </xf>
    <xf numFmtId="0" fontId="20" fillId="0" borderId="0" xfId="145" applyFont="1" applyFill="1" applyAlignment="1">
      <alignment horizontal="center"/>
      <protection/>
    </xf>
    <xf numFmtId="0" fontId="20" fillId="0" borderId="0" xfId="145" applyFont="1" applyFill="1" applyBorder="1" applyAlignment="1">
      <alignment horizontal="center" wrapText="1"/>
      <protection/>
    </xf>
    <xf numFmtId="49" fontId="24" fillId="0" borderId="0" xfId="145" applyNumberFormat="1" applyFont="1" applyFill="1" applyAlignment="1">
      <alignment horizontal="left"/>
      <protection/>
    </xf>
    <xf numFmtId="0" fontId="51" fillId="0" borderId="0" xfId="145" applyNumberFormat="1" applyFont="1" applyFill="1" applyAlignment="1">
      <alignment horizontal="center"/>
      <protection/>
    </xf>
    <xf numFmtId="49" fontId="17" fillId="0" borderId="17" xfId="145" applyNumberFormat="1" applyFont="1" applyFill="1" applyBorder="1" applyAlignment="1" applyProtection="1">
      <alignment horizontal="center" vertical="center" wrapText="1"/>
      <protection/>
    </xf>
    <xf numFmtId="49" fontId="24" fillId="0" borderId="17" xfId="145" applyNumberFormat="1" applyFont="1" applyFill="1" applyBorder="1" applyAlignment="1" applyProtection="1">
      <alignment horizontal="center" vertical="center" wrapText="1"/>
      <protection/>
    </xf>
    <xf numFmtId="0" fontId="17" fillId="0" borderId="0" xfId="145" applyNumberFormat="1" applyFont="1" applyFill="1" applyBorder="1" applyAlignment="1">
      <alignment horizontal="right" wrapText="1"/>
      <protection/>
    </xf>
    <xf numFmtId="49" fontId="17" fillId="0" borderId="0" xfId="145" applyNumberFormat="1" applyFont="1" applyFill="1" applyBorder="1" applyAlignment="1">
      <alignment horizontal="right" wrapText="1"/>
      <protection/>
    </xf>
    <xf numFmtId="49" fontId="31" fillId="0" borderId="0" xfId="145" applyNumberFormat="1" applyFont="1" applyFill="1" applyBorder="1" applyAlignment="1">
      <alignment horizontal="right"/>
      <protection/>
    </xf>
    <xf numFmtId="49" fontId="24" fillId="0" borderId="18" xfId="145" applyNumberFormat="1" applyFont="1" applyFill="1" applyBorder="1" applyAlignment="1">
      <alignment horizontal="center"/>
      <protection/>
    </xf>
    <xf numFmtId="49" fontId="24" fillId="0" borderId="24" xfId="145" applyNumberFormat="1" applyFont="1" applyFill="1" applyBorder="1" applyAlignment="1">
      <alignment horizontal="center"/>
      <protection/>
    </xf>
    <xf numFmtId="49" fontId="24" fillId="0" borderId="20" xfId="145" applyNumberFormat="1" applyFont="1" applyFill="1" applyBorder="1" applyAlignment="1">
      <alignment horizontal="center"/>
      <protection/>
    </xf>
    <xf numFmtId="0" fontId="53" fillId="0" borderId="0" xfId="145" applyNumberFormat="1" applyFont="1" applyFill="1" applyBorder="1" applyAlignment="1">
      <alignment horizontal="center" vertical="center"/>
      <protection/>
    </xf>
    <xf numFmtId="0" fontId="20" fillId="0" borderId="0" xfId="145" applyNumberFormat="1" applyFont="1" applyFill="1" applyBorder="1" applyAlignment="1">
      <alignment horizontal="center" wrapText="1"/>
      <protection/>
    </xf>
    <xf numFmtId="0" fontId="20" fillId="0" borderId="0" xfId="145" applyNumberFormat="1" applyFont="1" applyFill="1" applyBorder="1" applyAlignment="1">
      <alignment horizontal="center" vertical="center"/>
      <protection/>
    </xf>
    <xf numFmtId="49" fontId="17" fillId="0" borderId="17" xfId="145" applyNumberFormat="1" applyFont="1" applyFill="1" applyBorder="1" applyAlignment="1">
      <alignment horizontal="center" vertical="center" wrapText="1"/>
      <protection/>
    </xf>
    <xf numFmtId="1" fontId="17" fillId="0" borderId="17" xfId="145" applyNumberFormat="1" applyFont="1" applyFill="1" applyBorder="1" applyAlignment="1">
      <alignment horizontal="center" vertical="center"/>
      <protection/>
    </xf>
    <xf numFmtId="49" fontId="25" fillId="0" borderId="17" xfId="145" applyNumberFormat="1" applyFont="1" applyFill="1" applyBorder="1" applyAlignment="1" applyProtection="1">
      <alignment horizontal="center" vertical="center" wrapText="1"/>
      <protection/>
    </xf>
    <xf numFmtId="49" fontId="16" fillId="56" borderId="17" xfId="145" applyNumberFormat="1" applyFont="1" applyFill="1" applyBorder="1" applyAlignment="1" applyProtection="1">
      <alignment horizontal="center" vertical="center" wrapText="1"/>
      <protection/>
    </xf>
    <xf numFmtId="0" fontId="53" fillId="0" borderId="0" xfId="145" applyNumberFormat="1" applyFont="1" applyFill="1" applyBorder="1" applyAlignment="1">
      <alignment horizontal="center" wrapText="1"/>
      <protection/>
    </xf>
    <xf numFmtId="49" fontId="21" fillId="0" borderId="0" xfId="145" applyNumberFormat="1" applyFont="1" applyFill="1" applyAlignment="1">
      <alignment horizontal="left"/>
      <protection/>
    </xf>
    <xf numFmtId="0" fontId="19" fillId="0" borderId="0" xfId="145" applyNumberFormat="1" applyFont="1" applyFill="1" applyBorder="1" applyAlignment="1">
      <alignment horizontal="right" wrapText="1"/>
      <protection/>
    </xf>
    <xf numFmtId="49" fontId="19" fillId="0" borderId="0" xfId="145" applyNumberFormat="1" applyFont="1" applyFill="1" applyBorder="1" applyAlignment="1">
      <alignment horizontal="right" wrapText="1"/>
      <protection/>
    </xf>
    <xf numFmtId="49" fontId="29" fillId="0" borderId="0" xfId="145" applyNumberFormat="1" applyFont="1" applyFill="1" applyBorder="1" applyAlignment="1">
      <alignment horizontal="center"/>
      <protection/>
    </xf>
    <xf numFmtId="49" fontId="20" fillId="0" borderId="0" xfId="145" applyNumberFormat="1" applyFont="1" applyFill="1" applyAlignment="1">
      <alignment horizontal="center"/>
      <protection/>
    </xf>
    <xf numFmtId="49" fontId="20" fillId="0" borderId="0" xfId="145" applyNumberFormat="1" applyFont="1" applyFill="1" applyBorder="1" applyAlignment="1">
      <alignment horizontal="center"/>
      <protection/>
    </xf>
    <xf numFmtId="49" fontId="21" fillId="0" borderId="18" xfId="145" applyNumberFormat="1" applyFont="1" applyFill="1" applyBorder="1" applyAlignment="1">
      <alignment horizontal="center"/>
      <protection/>
    </xf>
    <xf numFmtId="49" fontId="21" fillId="0" borderId="24" xfId="145" applyNumberFormat="1" applyFont="1" applyFill="1" applyBorder="1" applyAlignment="1">
      <alignment horizontal="center"/>
      <protection/>
    </xf>
    <xf numFmtId="49" fontId="21" fillId="0" borderId="20" xfId="145" applyNumberFormat="1" applyFont="1" applyFill="1" applyBorder="1" applyAlignment="1">
      <alignment horizontal="center"/>
      <protection/>
    </xf>
    <xf numFmtId="49" fontId="26" fillId="0" borderId="0" xfId="152" applyNumberFormat="1" applyFont="1" applyFill="1" applyAlignment="1">
      <alignment horizontal="center" vertical="center" wrapText="1"/>
      <protection/>
    </xf>
    <xf numFmtId="0" fontId="17" fillId="0" borderId="0" xfId="152" applyNumberFormat="1" applyFont="1" applyFill="1" applyBorder="1" applyAlignment="1">
      <alignment horizontal="right" vertical="center" wrapText="1"/>
      <protection/>
    </xf>
    <xf numFmtId="0" fontId="51" fillId="0" borderId="0" xfId="152" applyNumberFormat="1" applyFont="1" applyFill="1" applyAlignment="1">
      <alignment horizontal="center"/>
      <protection/>
    </xf>
    <xf numFmtId="49" fontId="24" fillId="0" borderId="0" xfId="152" applyNumberFormat="1" applyFont="1" applyFill="1" applyBorder="1" applyAlignment="1">
      <alignment horizontal="left" vertical="center" wrapText="1"/>
      <protection/>
    </xf>
    <xf numFmtId="49" fontId="17" fillId="0" borderId="0" xfId="152" applyNumberFormat="1" applyFont="1" applyFill="1" applyBorder="1" applyAlignment="1">
      <alignment horizontal="right" vertical="center" wrapText="1"/>
      <protection/>
    </xf>
    <xf numFmtId="49" fontId="29" fillId="0" borderId="28" xfId="152" applyNumberFormat="1" applyFont="1" applyFill="1" applyBorder="1" applyAlignment="1">
      <alignment horizontal="center" vertical="center"/>
      <protection/>
    </xf>
    <xf numFmtId="0" fontId="13" fillId="0" borderId="33" xfId="152" applyNumberFormat="1" applyFont="1" applyFill="1" applyBorder="1" applyAlignment="1">
      <alignment horizontal="center" vertical="center" wrapText="1"/>
      <protection/>
    </xf>
    <xf numFmtId="0" fontId="13" fillId="0" borderId="34" xfId="152" applyNumberFormat="1" applyFont="1" applyFill="1" applyBorder="1" applyAlignment="1">
      <alignment horizontal="center" vertical="center" wrapText="1"/>
      <protection/>
    </xf>
    <xf numFmtId="0" fontId="13" fillId="0" borderId="30" xfId="152" applyNumberFormat="1" applyFont="1" applyFill="1" applyBorder="1" applyAlignment="1">
      <alignment horizontal="center" vertical="center" wrapText="1"/>
      <protection/>
    </xf>
    <xf numFmtId="0" fontId="13" fillId="0" borderId="35" xfId="152" applyNumberFormat="1" applyFont="1" applyFill="1" applyBorder="1" applyAlignment="1">
      <alignment horizontal="center" vertical="center" wrapText="1"/>
      <protection/>
    </xf>
    <xf numFmtId="49" fontId="13" fillId="0" borderId="17" xfId="152" applyNumberFormat="1" applyFont="1" applyFill="1" applyBorder="1" applyAlignment="1">
      <alignment horizontal="center" vertical="center" wrapText="1"/>
      <protection/>
    </xf>
    <xf numFmtId="49" fontId="13" fillId="0" borderId="21" xfId="152" applyNumberFormat="1" applyFont="1" applyFill="1" applyBorder="1" applyAlignment="1">
      <alignment horizontal="center" vertical="center" wrapText="1"/>
      <protection/>
    </xf>
    <xf numFmtId="49" fontId="13" fillId="0" borderId="36" xfId="152" applyNumberFormat="1" applyFont="1" applyFill="1" applyBorder="1" applyAlignment="1">
      <alignment horizontal="center" vertical="center" wrapText="1"/>
      <protection/>
    </xf>
    <xf numFmtId="49" fontId="13" fillId="0" borderId="19" xfId="152" applyNumberFormat="1" applyFont="1" applyFill="1" applyBorder="1" applyAlignment="1">
      <alignment horizontal="center" vertical="center" wrapText="1"/>
      <protection/>
    </xf>
    <xf numFmtId="49" fontId="4" fillId="0" borderId="19" xfId="152" applyNumberFormat="1" applyFont="1" applyFill="1" applyBorder="1" applyAlignment="1">
      <alignment horizontal="center" vertical="center" wrapText="1"/>
      <protection/>
    </xf>
    <xf numFmtId="0" fontId="64" fillId="0" borderId="17" xfId="152" applyNumberFormat="1" applyFont="1" applyFill="1" applyBorder="1" applyAlignment="1">
      <alignment horizontal="center" vertical="center" wrapText="1"/>
      <protection/>
    </xf>
    <xf numFmtId="49" fontId="17" fillId="55" borderId="21" xfId="152" applyNumberFormat="1" applyFont="1" applyFill="1" applyBorder="1" applyAlignment="1">
      <alignment horizontal="center" vertical="center"/>
      <protection/>
    </xf>
    <xf numFmtId="49" fontId="17" fillId="55" borderId="19" xfId="152" applyNumberFormat="1" applyFont="1" applyFill="1" applyBorder="1" applyAlignment="1">
      <alignment horizontal="center" vertical="center"/>
      <protection/>
    </xf>
    <xf numFmtId="0" fontId="53" fillId="0" borderId="0" xfId="152" applyNumberFormat="1" applyFont="1" applyFill="1" applyBorder="1" applyAlignment="1">
      <alignment horizontal="center" wrapText="1"/>
      <protection/>
    </xf>
    <xf numFmtId="0" fontId="20" fillId="0" borderId="0" xfId="152" applyNumberFormat="1" applyFont="1" applyFill="1" applyAlignment="1">
      <alignment horizontal="center"/>
      <protection/>
    </xf>
    <xf numFmtId="0" fontId="20" fillId="0" borderId="0" xfId="152" applyNumberFormat="1" applyFont="1" applyFill="1" applyBorder="1" applyAlignment="1">
      <alignment horizontal="center" wrapText="1"/>
      <protection/>
    </xf>
    <xf numFmtId="0" fontId="20" fillId="0" borderId="0" xfId="152" applyNumberFormat="1" applyFont="1" applyFill="1" applyBorder="1" applyAlignment="1">
      <alignment horizontal="center"/>
      <protection/>
    </xf>
    <xf numFmtId="0" fontId="52" fillId="0" borderId="0" xfId="152" applyNumberFormat="1" applyFont="1" applyFill="1" applyAlignment="1">
      <alignment horizontal="center" wrapText="1"/>
      <protection/>
    </xf>
    <xf numFmtId="49" fontId="21" fillId="0" borderId="0" xfId="152" applyNumberFormat="1" applyFont="1" applyFill="1" applyAlignment="1">
      <alignment horizontal="left"/>
      <protection/>
    </xf>
    <xf numFmtId="49" fontId="19" fillId="0" borderId="0" xfId="152" applyNumberFormat="1" applyFont="1" applyFill="1" applyAlignment="1">
      <alignment horizontal="center" vertical="top" wrapText="1"/>
      <protection/>
    </xf>
    <xf numFmtId="49" fontId="21" fillId="0" borderId="0" xfId="152" applyNumberFormat="1" applyFont="1" applyFill="1" applyBorder="1" applyAlignment="1">
      <alignment horizontal="left"/>
      <protection/>
    </xf>
    <xf numFmtId="49" fontId="19" fillId="0" borderId="0" xfId="152" applyNumberFormat="1" applyFont="1" applyFill="1" applyBorder="1" applyAlignment="1">
      <alignment horizontal="left"/>
      <protection/>
    </xf>
    <xf numFmtId="49" fontId="69" fillId="0" borderId="0" xfId="152" applyNumberFormat="1" applyFont="1" applyFill="1" applyAlignment="1">
      <alignment horizontal="justify" wrapText="1"/>
      <protection/>
    </xf>
    <xf numFmtId="0" fontId="19" fillId="0" borderId="0" xfId="152" applyNumberFormat="1" applyFont="1" applyFill="1" applyBorder="1" applyAlignment="1">
      <alignment horizontal="right" wrapText="1"/>
      <protection/>
    </xf>
    <xf numFmtId="0" fontId="21" fillId="0" borderId="0" xfId="152" applyNumberFormat="1" applyFont="1" applyFill="1" applyBorder="1" applyAlignment="1">
      <alignment horizontal="right" wrapText="1"/>
      <protection/>
    </xf>
    <xf numFmtId="49" fontId="29" fillId="0" borderId="0" xfId="152" applyNumberFormat="1" applyFont="1" applyFill="1" applyBorder="1" applyAlignment="1">
      <alignment horizontal="left"/>
      <protection/>
    </xf>
    <xf numFmtId="0" fontId="23" fillId="0" borderId="0" xfId="152" applyNumberFormat="1" applyFont="1" applyFill="1" applyBorder="1" applyAlignment="1">
      <alignment horizontal="center" vertical="center"/>
      <protection/>
    </xf>
    <xf numFmtId="49" fontId="19" fillId="0" borderId="0" xfId="152" applyNumberFormat="1" applyFont="1" applyFill="1" applyBorder="1" applyAlignment="1">
      <alignment horizontal="right" wrapText="1"/>
      <protection/>
    </xf>
    <xf numFmtId="0" fontId="23" fillId="0" borderId="28" xfId="152" applyNumberFormat="1" applyFont="1" applyFill="1" applyBorder="1" applyAlignment="1">
      <alignment horizontal="center" vertical="center"/>
      <protection/>
    </xf>
    <xf numFmtId="0" fontId="13" fillId="0" borderId="33" xfId="152" applyNumberFormat="1" applyFont="1" applyFill="1" applyBorder="1" applyAlignment="1">
      <alignment horizontal="center" vertical="center" wrapText="1"/>
      <protection/>
    </xf>
    <xf numFmtId="0" fontId="13" fillId="0" borderId="34" xfId="152" applyNumberFormat="1" applyFont="1" applyFill="1" applyBorder="1" applyAlignment="1">
      <alignment horizontal="center" vertical="center" wrapText="1"/>
      <protection/>
    </xf>
    <xf numFmtId="0" fontId="13" fillId="0" borderId="30" xfId="152" applyNumberFormat="1" applyFont="1" applyFill="1" applyBorder="1" applyAlignment="1">
      <alignment horizontal="center" vertical="center" wrapText="1"/>
      <protection/>
    </xf>
    <xf numFmtId="0" fontId="13" fillId="0" borderId="35" xfId="152" applyNumberFormat="1" applyFont="1" applyFill="1" applyBorder="1" applyAlignment="1">
      <alignment horizontal="center" vertical="center" wrapText="1"/>
      <protection/>
    </xf>
    <xf numFmtId="49" fontId="13" fillId="0" borderId="21" xfId="152" applyNumberFormat="1" applyFont="1" applyFill="1" applyBorder="1" applyAlignment="1">
      <alignment horizontal="center" vertical="center" wrapText="1"/>
      <protection/>
    </xf>
    <xf numFmtId="49" fontId="13" fillId="0" borderId="36" xfId="152" applyNumberFormat="1" applyFont="1" applyFill="1" applyBorder="1" applyAlignment="1">
      <alignment horizontal="center" vertical="center" wrapText="1"/>
      <protection/>
    </xf>
    <xf numFmtId="49" fontId="13" fillId="0" borderId="17" xfId="152" applyNumberFormat="1" applyFont="1" applyFill="1" applyBorder="1" applyAlignment="1">
      <alignment horizontal="center" vertical="center" wrapText="1"/>
      <protection/>
    </xf>
    <xf numFmtId="49" fontId="13" fillId="0" borderId="19" xfId="152" applyNumberFormat="1" applyFont="1" applyFill="1" applyBorder="1" applyAlignment="1">
      <alignment horizontal="center" vertical="center" wrapText="1"/>
      <protection/>
    </xf>
    <xf numFmtId="49" fontId="13" fillId="0" borderId="28" xfId="152" applyNumberFormat="1" applyFont="1" applyFill="1" applyBorder="1" applyAlignment="1">
      <alignment horizontal="center" vertical="center" wrapText="1"/>
      <protection/>
    </xf>
    <xf numFmtId="49" fontId="21" fillId="0" borderId="17" xfId="152" applyNumberFormat="1" applyFont="1" applyFill="1" applyBorder="1" applyAlignment="1">
      <alignment horizontal="center"/>
      <protection/>
    </xf>
    <xf numFmtId="49" fontId="13" fillId="0" borderId="24" xfId="152" applyNumberFormat="1" applyFont="1" applyFill="1" applyBorder="1" applyAlignment="1">
      <alignment horizontal="center" vertical="center" wrapText="1"/>
      <protection/>
    </xf>
    <xf numFmtId="0" fontId="20" fillId="0" borderId="0" xfId="152" applyFont="1" applyFill="1" applyAlignment="1">
      <alignment horizontal="center"/>
      <protection/>
    </xf>
    <xf numFmtId="49" fontId="25" fillId="0" borderId="21" xfId="152" applyNumberFormat="1" applyFont="1" applyFill="1" applyBorder="1" applyAlignment="1">
      <alignment horizontal="center" vertical="center" wrapText="1"/>
      <protection/>
    </xf>
    <xf numFmtId="49" fontId="25" fillId="0" borderId="19" xfId="152" applyNumberFormat="1" applyFont="1" applyFill="1" applyBorder="1" applyAlignment="1">
      <alignment horizontal="center" vertical="center" wrapText="1"/>
      <protection/>
    </xf>
    <xf numFmtId="49" fontId="17" fillId="55" borderId="21" xfId="152" applyNumberFormat="1" applyFont="1" applyFill="1" applyBorder="1" applyAlignment="1">
      <alignment horizontal="center"/>
      <protection/>
    </xf>
    <xf numFmtId="49" fontId="17" fillId="55" borderId="19" xfId="152" applyNumberFormat="1" applyFont="1" applyFill="1" applyBorder="1" applyAlignment="1">
      <alignment horizontal="center"/>
      <protection/>
    </xf>
    <xf numFmtId="3" fontId="53" fillId="0" borderId="22" xfId="152" applyNumberFormat="1" applyFont="1" applyFill="1" applyBorder="1" applyAlignment="1">
      <alignment horizontal="center" vertical="center" wrapText="1"/>
      <protection/>
    </xf>
    <xf numFmtId="49" fontId="20" fillId="0" borderId="0" xfId="152" applyNumberFormat="1" applyFont="1" applyFill="1" applyBorder="1" applyAlignment="1">
      <alignment horizontal="center" vertical="center" wrapText="1"/>
      <protection/>
    </xf>
    <xf numFmtId="0" fontId="20" fillId="0" borderId="0" xfId="152" applyNumberFormat="1" applyFont="1" applyFill="1" applyBorder="1" applyAlignment="1">
      <alignment horizontal="center" vertical="center"/>
      <protection/>
    </xf>
    <xf numFmtId="49" fontId="29" fillId="0" borderId="0" xfId="152" applyNumberFormat="1" applyFont="1" applyFill="1" applyAlignment="1">
      <alignment horizontal="center"/>
      <protection/>
    </xf>
    <xf numFmtId="49" fontId="23" fillId="0" borderId="0" xfId="152" applyNumberFormat="1" applyFont="1" applyFill="1" applyAlignment="1">
      <alignment horizontal="center"/>
      <protection/>
    </xf>
    <xf numFmtId="49" fontId="26" fillId="0" borderId="0" xfId="152" applyNumberFormat="1" applyFont="1" applyFill="1" applyAlignment="1">
      <alignment horizontal="center" wrapText="1"/>
      <protection/>
    </xf>
    <xf numFmtId="49" fontId="69" fillId="0" borderId="0" xfId="152" applyNumberFormat="1" applyFont="1" applyFill="1" applyAlignment="1">
      <alignment horizontal="left" wrapText="1"/>
      <protection/>
    </xf>
    <xf numFmtId="49" fontId="70" fillId="0" borderId="0" xfId="152" applyNumberFormat="1" applyFont="1" applyFill="1" applyAlignment="1">
      <alignment horizontal="left" wrapText="1"/>
      <protection/>
    </xf>
    <xf numFmtId="0" fontId="19" fillId="0" borderId="0" xfId="152" applyNumberFormat="1" applyFont="1" applyFill="1" applyAlignment="1">
      <alignment horizontal="right" wrapText="1"/>
      <protection/>
    </xf>
    <xf numFmtId="49" fontId="31" fillId="0" borderId="0" xfId="152" applyNumberFormat="1" applyFont="1" applyFill="1" applyBorder="1" applyAlignment="1">
      <alignment wrapText="1"/>
      <protection/>
    </xf>
    <xf numFmtId="0" fontId="53" fillId="0" borderId="0" xfId="152" applyNumberFormat="1" applyFont="1" applyFill="1" applyBorder="1" applyAlignment="1">
      <alignment horizontal="center"/>
      <protection/>
    </xf>
    <xf numFmtId="49" fontId="20" fillId="0" borderId="0" xfId="152" applyNumberFormat="1" applyFont="1" applyFill="1" applyBorder="1" applyAlignment="1">
      <alignment horizontal="center" wrapText="1"/>
      <protection/>
    </xf>
    <xf numFmtId="49" fontId="19" fillId="0" borderId="0" xfId="152" applyNumberFormat="1" applyFont="1" applyFill="1" applyAlignment="1">
      <alignment horizontal="right" wrapText="1"/>
      <protection/>
    </xf>
    <xf numFmtId="49" fontId="24" fillId="0" borderId="17" xfId="152" applyNumberFormat="1" applyFont="1" applyFill="1" applyBorder="1" applyAlignment="1">
      <alignment horizontal="center" vertical="center" wrapText="1"/>
      <protection/>
    </xf>
    <xf numFmtId="49" fontId="29" fillId="0" borderId="28" xfId="152" applyNumberFormat="1" applyFont="1" applyFill="1" applyBorder="1" applyAlignment="1">
      <alignment horizontal="left"/>
      <protection/>
    </xf>
    <xf numFmtId="49" fontId="64" fillId="0" borderId="17" xfId="152" applyNumberFormat="1" applyFont="1" applyFill="1" applyBorder="1" applyAlignment="1">
      <alignment horizontal="center" wrapText="1"/>
      <protection/>
    </xf>
    <xf numFmtId="49" fontId="13" fillId="0" borderId="18" xfId="152" applyNumberFormat="1" applyFont="1" applyFill="1" applyBorder="1" applyAlignment="1">
      <alignment horizontal="center" vertical="center" wrapText="1"/>
      <protection/>
    </xf>
    <xf numFmtId="49" fontId="13" fillId="0" borderId="24" xfId="152" applyNumberFormat="1" applyFont="1" applyFill="1" applyBorder="1" applyAlignment="1">
      <alignment horizontal="center" vertical="center" wrapText="1"/>
      <protection/>
    </xf>
    <xf numFmtId="49" fontId="13" fillId="0" borderId="20" xfId="152" applyNumberFormat="1" applyFont="1" applyFill="1" applyBorder="1" applyAlignment="1">
      <alignment horizontal="center" vertical="center" wrapText="1"/>
      <protection/>
    </xf>
    <xf numFmtId="0" fontId="26" fillId="0" borderId="0" xfId="152" applyNumberFormat="1" applyFont="1" applyFill="1" applyAlignment="1">
      <alignment horizontal="center" wrapText="1"/>
      <protection/>
    </xf>
    <xf numFmtId="49" fontId="21" fillId="0" borderId="0" xfId="152" applyNumberFormat="1" applyFont="1" applyFill="1" applyAlignment="1">
      <alignment horizontal="left" wrapText="1"/>
      <protection/>
    </xf>
    <xf numFmtId="49" fontId="17" fillId="55" borderId="17" xfId="152" applyNumberFormat="1" applyFont="1" applyFill="1" applyBorder="1" applyAlignment="1">
      <alignment horizontal="center" vertical="center" wrapText="1"/>
      <protection/>
    </xf>
    <xf numFmtId="49" fontId="31" fillId="0" borderId="0" xfId="152" applyNumberFormat="1" applyFont="1" applyFill="1" applyBorder="1" applyAlignment="1">
      <alignment horizontal="center" wrapText="1"/>
      <protection/>
    </xf>
    <xf numFmtId="49" fontId="21" fillId="0" borderId="17" xfId="152" applyNumberFormat="1" applyFont="1" applyFill="1" applyBorder="1" applyAlignment="1">
      <alignment horizontal="center" vertical="center"/>
      <protection/>
    </xf>
    <xf numFmtId="49" fontId="26" fillId="0" borderId="0" xfId="154" applyNumberFormat="1" applyFont="1" applyFill="1" applyAlignment="1">
      <alignment horizontal="center" wrapText="1"/>
      <protection/>
    </xf>
    <xf numFmtId="0" fontId="19" fillId="0" borderId="0" xfId="154" applyNumberFormat="1" applyFont="1" applyFill="1" applyBorder="1" applyAlignment="1">
      <alignment horizontal="right"/>
      <protection/>
    </xf>
    <xf numFmtId="0" fontId="51" fillId="0" borderId="0" xfId="154" applyNumberFormat="1" applyFont="1" applyFill="1" applyAlignment="1">
      <alignment horizontal="center"/>
      <protection/>
    </xf>
    <xf numFmtId="0" fontId="30" fillId="0" borderId="0" xfId="154" applyNumberFormat="1" applyFont="1" applyFill="1" applyAlignment="1">
      <alignment horizontal="center"/>
      <protection/>
    </xf>
    <xf numFmtId="49" fontId="29" fillId="0" borderId="28" xfId="154" applyNumberFormat="1" applyFont="1" applyFill="1" applyBorder="1" applyAlignment="1">
      <alignment horizontal="center"/>
      <protection/>
    </xf>
    <xf numFmtId="49" fontId="28" fillId="0" borderId="33" xfId="154" applyNumberFormat="1" applyFont="1" applyFill="1" applyBorder="1" applyAlignment="1">
      <alignment horizontal="center" vertical="center" wrapText="1" readingOrder="1"/>
      <protection/>
    </xf>
    <xf numFmtId="49" fontId="28" fillId="0" borderId="34" xfId="154" applyNumberFormat="1" applyFont="1" applyFill="1" applyBorder="1" applyAlignment="1">
      <alignment horizontal="center" vertical="center" wrapText="1" readingOrder="1"/>
      <protection/>
    </xf>
    <xf numFmtId="49" fontId="28" fillId="0" borderId="30" xfId="154" applyNumberFormat="1" applyFont="1" applyFill="1" applyBorder="1" applyAlignment="1">
      <alignment horizontal="center" vertical="center" wrapText="1" readingOrder="1"/>
      <protection/>
    </xf>
    <xf numFmtId="49" fontId="28" fillId="0" borderId="35" xfId="154" applyNumberFormat="1" applyFont="1" applyFill="1" applyBorder="1" applyAlignment="1">
      <alignment horizontal="center" vertical="center" wrapText="1" readingOrder="1"/>
      <protection/>
    </xf>
    <xf numFmtId="49" fontId="28" fillId="0" borderId="17" xfId="154" applyNumberFormat="1" applyFont="1" applyFill="1" applyBorder="1" applyAlignment="1">
      <alignment horizontal="center" vertical="center" wrapText="1" readingOrder="1"/>
      <protection/>
    </xf>
    <xf numFmtId="0" fontId="74" fillId="0" borderId="0" xfId="154" applyNumberFormat="1" applyFont="1" applyFill="1" applyAlignment="1">
      <alignment horizontal="center"/>
      <protection/>
    </xf>
    <xf numFmtId="49" fontId="28" fillId="55" borderId="21" xfId="154" applyNumberFormat="1" applyFont="1" applyFill="1" applyBorder="1" applyAlignment="1">
      <alignment horizontal="center" vertical="center" wrapText="1"/>
      <protection/>
    </xf>
    <xf numFmtId="49" fontId="28" fillId="55" borderId="19" xfId="154" applyNumberFormat="1" applyFont="1" applyFill="1" applyBorder="1" applyAlignment="1">
      <alignment horizontal="center" vertical="center" wrapText="1"/>
      <protection/>
    </xf>
    <xf numFmtId="0" fontId="53" fillId="0" borderId="0" xfId="154" applyNumberFormat="1" applyFont="1" applyFill="1" applyBorder="1" applyAlignment="1">
      <alignment horizontal="center" wrapText="1"/>
      <protection/>
    </xf>
    <xf numFmtId="0" fontId="53" fillId="0" borderId="22" xfId="154" applyNumberFormat="1" applyFont="1" applyFill="1" applyBorder="1" applyAlignment="1">
      <alignment horizontal="center"/>
      <protection/>
    </xf>
    <xf numFmtId="0" fontId="28" fillId="0" borderId="17" xfId="154" applyFont="1" applyFill="1" applyBorder="1" applyAlignment="1">
      <alignment horizontal="center" vertical="center" wrapText="1" readingOrder="1"/>
      <protection/>
    </xf>
    <xf numFmtId="0" fontId="75" fillId="0" borderId="0" xfId="154" applyNumberFormat="1" applyFont="1" applyFill="1" applyAlignment="1">
      <alignment horizontal="center"/>
      <protection/>
    </xf>
    <xf numFmtId="49" fontId="28" fillId="0" borderId="0" xfId="154" applyNumberFormat="1" applyFont="1" applyFill="1" applyBorder="1" applyAlignment="1">
      <alignment horizontal="center" wrapText="1"/>
      <protection/>
    </xf>
    <xf numFmtId="49" fontId="31" fillId="0" borderId="0" xfId="154" applyNumberFormat="1" applyFont="1" applyFill="1" applyBorder="1" applyAlignment="1">
      <alignment horizontal="left" wrapText="1"/>
      <protection/>
    </xf>
    <xf numFmtId="0" fontId="20" fillId="0" borderId="0" xfId="154" applyNumberFormat="1" applyFont="1" applyFill="1" applyBorder="1" applyAlignment="1">
      <alignment horizontal="center" wrapText="1"/>
      <protection/>
    </xf>
    <xf numFmtId="0" fontId="20" fillId="0" borderId="0" xfId="154" applyNumberFormat="1" applyFont="1" applyFill="1" applyBorder="1" applyAlignment="1">
      <alignment horizontal="center"/>
      <protection/>
    </xf>
    <xf numFmtId="0" fontId="52" fillId="0" borderId="0" xfId="154" applyNumberFormat="1" applyFont="1" applyFill="1" applyAlignment="1">
      <alignment horizontal="center"/>
      <protection/>
    </xf>
    <xf numFmtId="0" fontId="26" fillId="0" borderId="0" xfId="154" applyNumberFormat="1" applyFont="1" applyFill="1" applyAlignment="1">
      <alignment horizontal="center" wrapText="1"/>
      <protection/>
    </xf>
    <xf numFmtId="3" fontId="69" fillId="0" borderId="0" xfId="154" applyNumberFormat="1" applyFont="1" applyFill="1" applyBorder="1" applyAlignment="1">
      <alignment horizontal="left"/>
      <protection/>
    </xf>
    <xf numFmtId="3" fontId="70" fillId="0" borderId="0" xfId="154" applyNumberFormat="1" applyFont="1" applyFill="1" applyBorder="1" applyAlignment="1">
      <alignment horizontal="left"/>
      <protection/>
    </xf>
    <xf numFmtId="0" fontId="19" fillId="0" borderId="0" xfId="154" applyFont="1" applyFill="1" applyBorder="1" applyAlignment="1">
      <alignment horizontal="right"/>
      <protection/>
    </xf>
    <xf numFmtId="0" fontId="51" fillId="0" borderId="0" xfId="154" applyFont="1" applyFill="1" applyAlignment="1">
      <alignment horizontal="center"/>
      <protection/>
    </xf>
    <xf numFmtId="0" fontId="30" fillId="0" borderId="0" xfId="154" applyFont="1" applyFill="1" applyAlignment="1">
      <alignment horizontal="center"/>
      <protection/>
    </xf>
    <xf numFmtId="49" fontId="16" fillId="0" borderId="33" xfId="154" applyNumberFormat="1" applyFont="1" applyFill="1" applyBorder="1" applyAlignment="1">
      <alignment horizontal="center" vertical="center"/>
      <protection/>
    </xf>
    <xf numFmtId="49" fontId="16" fillId="0" borderId="34" xfId="154" applyNumberFormat="1" applyFont="1" applyFill="1" applyBorder="1" applyAlignment="1">
      <alignment horizontal="center" vertical="center"/>
      <protection/>
    </xf>
    <xf numFmtId="49" fontId="16" fillId="0" borderId="30" xfId="154" applyNumberFormat="1" applyFont="1" applyFill="1" applyBorder="1" applyAlignment="1">
      <alignment horizontal="center" vertical="center"/>
      <protection/>
    </xf>
    <xf numFmtId="49" fontId="16" fillId="0" borderId="35" xfId="154" applyNumberFormat="1" applyFont="1" applyFill="1" applyBorder="1" applyAlignment="1">
      <alignment horizontal="center" vertical="center"/>
      <protection/>
    </xf>
    <xf numFmtId="0" fontId="18" fillId="0" borderId="17" xfId="154" applyFont="1" applyFill="1" applyBorder="1" applyAlignment="1">
      <alignment horizontal="center" vertical="center" wrapText="1"/>
      <protection/>
    </xf>
    <xf numFmtId="0" fontId="18" fillId="0" borderId="17" xfId="154" applyFont="1" applyFill="1" applyBorder="1" applyAlignment="1">
      <alignment horizontal="center" vertical="center"/>
      <protection/>
    </xf>
    <xf numFmtId="0" fontId="78" fillId="0" borderId="17" xfId="154" applyFont="1" applyFill="1" applyBorder="1" applyAlignment="1">
      <alignment horizontal="center" vertical="center"/>
      <protection/>
    </xf>
    <xf numFmtId="0" fontId="28" fillId="55" borderId="21" xfId="154" applyFont="1" applyFill="1" applyBorder="1" applyAlignment="1">
      <alignment horizontal="center" vertical="center" wrapText="1"/>
      <protection/>
    </xf>
    <xf numFmtId="0" fontId="28" fillId="55" borderId="19" xfId="154" applyFont="1" applyFill="1" applyBorder="1" applyAlignment="1">
      <alignment horizontal="center" vertical="center" wrapText="1"/>
      <protection/>
    </xf>
    <xf numFmtId="0" fontId="53" fillId="0" borderId="0" xfId="154" applyFont="1" applyFill="1" applyBorder="1" applyAlignment="1">
      <alignment horizontal="center" wrapText="1"/>
      <protection/>
    </xf>
    <xf numFmtId="0" fontId="79" fillId="0" borderId="17" xfId="154" applyFont="1" applyFill="1" applyBorder="1" applyAlignment="1">
      <alignment horizontal="center" vertical="center"/>
      <protection/>
    </xf>
    <xf numFmtId="0" fontId="28" fillId="0" borderId="0" xfId="154" applyFont="1" applyFill="1" applyBorder="1" applyAlignment="1">
      <alignment horizontal="center" wrapText="1"/>
      <protection/>
    </xf>
    <xf numFmtId="49" fontId="61" fillId="0" borderId="0" xfId="154" applyNumberFormat="1" applyFont="1" applyFill="1" applyBorder="1" applyAlignment="1">
      <alignment horizontal="left" wrapText="1"/>
      <protection/>
    </xf>
    <xf numFmtId="0" fontId="20" fillId="0" borderId="0" xfId="154" applyFont="1" applyFill="1" applyBorder="1" applyAlignment="1">
      <alignment horizontal="center" wrapText="1"/>
      <protection/>
    </xf>
    <xf numFmtId="49" fontId="52" fillId="0" borderId="0" xfId="154" applyNumberFormat="1" applyFont="1" applyFill="1" applyAlignment="1">
      <alignment horizontal="center"/>
      <protection/>
    </xf>
    <xf numFmtId="0" fontId="20" fillId="0" borderId="0" xfId="154" applyFont="1" applyFill="1" applyBorder="1" applyAlignment="1">
      <alignment horizontal="center"/>
      <protection/>
    </xf>
    <xf numFmtId="0" fontId="74" fillId="0" borderId="0" xfId="154" applyFont="1" applyFill="1" applyAlignment="1">
      <alignment horizontal="center"/>
      <protection/>
    </xf>
    <xf numFmtId="49" fontId="26" fillId="0" borderId="0" xfId="154" applyNumberFormat="1" applyFont="1" applyFill="1" applyAlignment="1">
      <alignment horizontal="center"/>
      <protection/>
    </xf>
    <xf numFmtId="49" fontId="31" fillId="0" borderId="0" xfId="154" applyNumberFormat="1" applyFont="1" applyFill="1" applyAlignment="1">
      <alignment horizontal="center"/>
      <protection/>
    </xf>
    <xf numFmtId="49" fontId="83" fillId="0" borderId="21" xfId="154" applyNumberFormat="1" applyFont="1" applyFill="1" applyBorder="1" applyAlignment="1">
      <alignment horizontal="center" vertical="center" wrapText="1"/>
      <protection/>
    </xf>
    <xf numFmtId="49" fontId="83" fillId="0" borderId="19" xfId="154" applyNumberFormat="1" applyFont="1" applyFill="1" applyBorder="1" applyAlignment="1">
      <alignment horizontal="center" vertical="center" wrapText="1"/>
      <protection/>
    </xf>
    <xf numFmtId="49" fontId="16" fillId="0" borderId="31" xfId="154" applyNumberFormat="1" applyFont="1" applyFill="1" applyBorder="1" applyAlignment="1">
      <alignment horizontal="center" vertical="center"/>
      <protection/>
    </xf>
    <xf numFmtId="49" fontId="16" fillId="0" borderId="29" xfId="154" applyNumberFormat="1" applyFont="1" applyFill="1" applyBorder="1" applyAlignment="1">
      <alignment horizontal="center" vertical="center"/>
      <protection/>
    </xf>
    <xf numFmtId="49" fontId="16" fillId="0" borderId="17" xfId="154" applyNumberFormat="1" applyFont="1" applyFill="1" applyBorder="1" applyAlignment="1">
      <alignment horizontal="center" vertical="center" wrapText="1"/>
      <protection/>
    </xf>
    <xf numFmtId="49" fontId="16" fillId="0" borderId="21" xfId="154" applyNumberFormat="1" applyFont="1" applyFill="1" applyBorder="1" applyAlignment="1">
      <alignment horizontal="center" vertical="center"/>
      <protection/>
    </xf>
    <xf numFmtId="49" fontId="16" fillId="0" borderId="36" xfId="154" applyNumberFormat="1" applyFont="1" applyFill="1" applyBorder="1" applyAlignment="1">
      <alignment horizontal="center" vertical="center"/>
      <protection/>
    </xf>
    <xf numFmtId="49" fontId="16" fillId="0" borderId="18" xfId="154" applyNumberFormat="1" applyFont="1" applyFill="1" applyBorder="1" applyAlignment="1">
      <alignment horizontal="center" vertical="center" wrapText="1"/>
      <protection/>
    </xf>
    <xf numFmtId="49" fontId="16" fillId="0" borderId="24" xfId="154" applyNumberFormat="1" applyFont="1" applyFill="1" applyBorder="1" applyAlignment="1">
      <alignment horizontal="center" vertical="center" wrapText="1"/>
      <protection/>
    </xf>
    <xf numFmtId="49" fontId="16" fillId="0" borderId="20" xfId="154" applyNumberFormat="1" applyFont="1" applyFill="1" applyBorder="1" applyAlignment="1">
      <alignment horizontal="center" vertical="center" wrapText="1"/>
      <protection/>
    </xf>
    <xf numFmtId="49" fontId="16" fillId="0" borderId="19" xfId="154" applyNumberFormat="1" applyFont="1" applyFill="1" applyBorder="1" applyAlignment="1">
      <alignment horizontal="center" vertical="center" wrapText="1"/>
      <protection/>
    </xf>
    <xf numFmtId="49" fontId="16" fillId="0" borderId="21" xfId="154" applyNumberFormat="1" applyFont="1" applyFill="1" applyBorder="1" applyAlignment="1">
      <alignment horizontal="center" vertical="center" wrapText="1"/>
      <protection/>
    </xf>
    <xf numFmtId="49" fontId="28" fillId="0" borderId="18" xfId="154" applyNumberFormat="1" applyFont="1" applyFill="1" applyBorder="1" applyAlignment="1">
      <alignment horizontal="center" vertical="center" wrapText="1"/>
      <protection/>
    </xf>
    <xf numFmtId="49" fontId="28" fillId="0" borderId="24" xfId="154" applyNumberFormat="1" applyFont="1" applyFill="1" applyBorder="1" applyAlignment="1">
      <alignment horizontal="center" vertical="center" wrapText="1"/>
      <protection/>
    </xf>
    <xf numFmtId="49" fontId="53" fillId="0" borderId="0" xfId="154" applyNumberFormat="1" applyFont="1" applyFill="1" applyAlignment="1">
      <alignment horizontal="center"/>
      <protection/>
    </xf>
    <xf numFmtId="0" fontId="53" fillId="0" borderId="0" xfId="154" applyNumberFormat="1" applyFont="1" applyFill="1" applyAlignment="1">
      <alignment horizontal="center"/>
      <protection/>
    </xf>
    <xf numFmtId="49" fontId="16" fillId="55" borderId="21" xfId="154" applyNumberFormat="1" applyFont="1" applyFill="1" applyBorder="1" applyAlignment="1">
      <alignment horizontal="center" vertical="center" wrapText="1"/>
      <protection/>
    </xf>
    <xf numFmtId="49" fontId="16" fillId="55" borderId="19" xfId="154" applyNumberFormat="1" applyFont="1" applyFill="1" applyBorder="1" applyAlignment="1">
      <alignment horizontal="center" vertical="center" wrapText="1"/>
      <protection/>
    </xf>
    <xf numFmtId="49" fontId="53" fillId="0" borderId="0" xfId="154" applyNumberFormat="1" applyFont="1" applyFill="1" applyBorder="1" applyAlignment="1">
      <alignment horizontal="center" wrapText="1"/>
      <protection/>
    </xf>
    <xf numFmtId="0" fontId="53" fillId="0" borderId="0" xfId="154" applyNumberFormat="1" applyFont="1" applyFill="1" applyBorder="1" applyAlignment="1">
      <alignment horizontal="center"/>
      <protection/>
    </xf>
    <xf numFmtId="49" fontId="20" fillId="0" borderId="0" xfId="154" applyNumberFormat="1" applyFont="1" applyFill="1" applyBorder="1" applyAlignment="1">
      <alignment horizontal="center" wrapText="1"/>
      <protection/>
    </xf>
    <xf numFmtId="0" fontId="26" fillId="0" borderId="0" xfId="154" applyFont="1" applyFill="1" applyAlignment="1">
      <alignment horizontal="center"/>
      <protection/>
    </xf>
    <xf numFmtId="0" fontId="26" fillId="0" borderId="0" xfId="154" applyFont="1" applyFill="1" applyAlignment="1">
      <alignment horizontal="center" wrapText="1"/>
      <protection/>
    </xf>
    <xf numFmtId="0" fontId="21" fillId="0" borderId="0" xfId="154" applyFont="1" applyFill="1" applyBorder="1" applyAlignment="1">
      <alignment horizontal="left"/>
      <protection/>
    </xf>
    <xf numFmtId="0" fontId="19" fillId="0" borderId="28" xfId="154" applyFont="1" applyFill="1" applyBorder="1" applyAlignment="1">
      <alignment horizontal="right"/>
      <protection/>
    </xf>
    <xf numFmtId="0" fontId="21" fillId="0" borderId="28" xfId="154" applyFont="1" applyFill="1" applyBorder="1" applyAlignment="1">
      <alignment horizontal="right"/>
      <protection/>
    </xf>
    <xf numFmtId="49" fontId="16" fillId="0" borderId="22" xfId="154" applyNumberFormat="1" applyFont="1" applyFill="1" applyBorder="1" applyAlignment="1">
      <alignment horizontal="center" vertical="center"/>
      <protection/>
    </xf>
    <xf numFmtId="49" fontId="16" fillId="0" borderId="0" xfId="154" applyNumberFormat="1" applyFont="1" applyFill="1" applyBorder="1" applyAlignment="1">
      <alignment horizontal="center" vertical="center"/>
      <protection/>
    </xf>
    <xf numFmtId="49" fontId="16" fillId="0" borderId="28" xfId="154" applyNumberFormat="1" applyFont="1" applyFill="1" applyBorder="1" applyAlignment="1">
      <alignment horizontal="center" vertical="center"/>
      <protection/>
    </xf>
    <xf numFmtId="0" fontId="16" fillId="0" borderId="18" xfId="154" applyFont="1" applyFill="1" applyBorder="1" applyAlignment="1">
      <alignment horizontal="center" vertical="center" wrapText="1"/>
      <protection/>
    </xf>
    <xf numFmtId="0" fontId="16" fillId="0" borderId="24" xfId="154" applyFont="1" applyFill="1" applyBorder="1" applyAlignment="1">
      <alignment horizontal="center" vertical="center" wrapText="1"/>
      <protection/>
    </xf>
    <xf numFmtId="0" fontId="16" fillId="0" borderId="20" xfId="154" applyFont="1" applyFill="1" applyBorder="1" applyAlignment="1">
      <alignment horizontal="center" vertical="center" wrapText="1"/>
      <protection/>
    </xf>
    <xf numFmtId="0" fontId="16" fillId="0" borderId="21" xfId="154" applyFont="1" applyFill="1" applyBorder="1" applyAlignment="1">
      <alignment horizontal="center" vertical="center"/>
      <protection/>
    </xf>
    <xf numFmtId="0" fontId="16" fillId="0" borderId="36" xfId="154" applyFont="1" applyFill="1" applyBorder="1" applyAlignment="1">
      <alignment horizontal="center" vertical="center"/>
      <protection/>
    </xf>
    <xf numFmtId="0" fontId="16" fillId="0" borderId="19" xfId="154" applyFont="1" applyFill="1" applyBorder="1" applyAlignment="1">
      <alignment horizontal="center" vertical="center"/>
      <protection/>
    </xf>
    <xf numFmtId="0" fontId="16" fillId="0" borderId="33" xfId="154" applyFont="1" applyFill="1" applyBorder="1" applyAlignment="1">
      <alignment horizontal="center" vertical="center" wrapText="1"/>
      <protection/>
    </xf>
    <xf numFmtId="0" fontId="16" fillId="0" borderId="22" xfId="154" applyFont="1" applyFill="1" applyBorder="1" applyAlignment="1">
      <alignment horizontal="center" vertical="center" wrapText="1"/>
      <protection/>
    </xf>
    <xf numFmtId="0" fontId="16" fillId="0" borderId="34" xfId="154" applyFont="1" applyFill="1" applyBorder="1" applyAlignment="1">
      <alignment horizontal="center" vertical="center" wrapText="1"/>
      <protection/>
    </xf>
    <xf numFmtId="0" fontId="16" fillId="0" borderId="30" xfId="154" applyFont="1" applyFill="1" applyBorder="1" applyAlignment="1">
      <alignment horizontal="center" vertical="center" wrapText="1"/>
      <protection/>
    </xf>
    <xf numFmtId="0" fontId="16" fillId="0" borderId="0" xfId="154" applyFont="1" applyFill="1" applyBorder="1" applyAlignment="1">
      <alignment horizontal="center" vertical="center" wrapText="1"/>
      <protection/>
    </xf>
    <xf numFmtId="0" fontId="16" fillId="0" borderId="35" xfId="154" applyFont="1" applyFill="1" applyBorder="1" applyAlignment="1">
      <alignment horizontal="center" vertical="center" wrapText="1"/>
      <protection/>
    </xf>
    <xf numFmtId="0" fontId="16" fillId="0" borderId="19" xfId="154" applyFont="1" applyFill="1" applyBorder="1" applyAlignment="1">
      <alignment horizontal="center" vertical="center" wrapText="1"/>
      <protection/>
    </xf>
    <xf numFmtId="0" fontId="16" fillId="0" borderId="17" xfId="154" applyFont="1" applyFill="1" applyBorder="1" applyAlignment="1">
      <alignment horizontal="center" vertical="center"/>
      <protection/>
    </xf>
    <xf numFmtId="0" fontId="16" fillId="0" borderId="17" xfId="154" applyFont="1" applyFill="1" applyBorder="1" applyAlignment="1">
      <alignment horizontal="center" vertical="center" wrapText="1"/>
      <protection/>
    </xf>
    <xf numFmtId="0" fontId="28" fillId="0" borderId="17" xfId="154" applyFont="1" applyFill="1" applyBorder="1" applyAlignment="1">
      <alignment horizontal="center" vertical="center" wrapText="1"/>
      <protection/>
    </xf>
    <xf numFmtId="0" fontId="25" fillId="0" borderId="21" xfId="154" applyFont="1" applyFill="1" applyBorder="1" applyAlignment="1">
      <alignment horizontal="center" vertical="center" wrapText="1"/>
      <protection/>
    </xf>
    <xf numFmtId="0" fontId="25" fillId="0" borderId="19" xfId="154" applyFont="1" applyFill="1" applyBorder="1" applyAlignment="1">
      <alignment horizontal="center" vertical="center" wrapText="1"/>
      <protection/>
    </xf>
    <xf numFmtId="0" fontId="16" fillId="55" borderId="21" xfId="154" applyFont="1" applyFill="1" applyBorder="1" applyAlignment="1">
      <alignment horizontal="center" vertical="center" wrapText="1"/>
      <protection/>
    </xf>
    <xf numFmtId="0" fontId="16" fillId="55" borderId="19" xfId="154" applyFont="1" applyFill="1" applyBorder="1" applyAlignment="1">
      <alignment horizontal="center" vertical="center" wrapText="1"/>
      <protection/>
    </xf>
    <xf numFmtId="0" fontId="85" fillId="0" borderId="0" xfId="154" applyNumberFormat="1" applyFont="1" applyFill="1" applyAlignment="1">
      <alignment horizontal="center"/>
      <protection/>
    </xf>
    <xf numFmtId="0" fontId="69" fillId="0" borderId="0" xfId="154" applyNumberFormat="1" applyFont="1" applyFill="1" applyBorder="1" applyAlignment="1">
      <alignment horizontal="left" vertical="top" wrapText="1"/>
      <protection/>
    </xf>
    <xf numFmtId="0" fontId="70" fillId="0" borderId="0" xfId="154" applyNumberFormat="1" applyFont="1" applyFill="1" applyBorder="1" applyAlignment="1">
      <alignment horizontal="left" vertical="top" wrapText="1"/>
      <protection/>
    </xf>
    <xf numFmtId="0" fontId="70" fillId="0" borderId="0" xfId="154" applyNumberFormat="1" applyFont="1" applyFill="1" applyAlignment="1">
      <alignment horizontal="right"/>
      <protection/>
    </xf>
    <xf numFmtId="0" fontId="69" fillId="0" borderId="0" xfId="154" applyNumberFormat="1" applyFont="1" applyFill="1" applyBorder="1" applyAlignment="1">
      <alignment horizontal="justify" vertical="top" wrapText="1"/>
      <protection/>
    </xf>
    <xf numFmtId="0" fontId="69" fillId="0" borderId="0" xfId="154" applyNumberFormat="1" applyFont="1" applyFill="1" applyBorder="1" applyAlignment="1">
      <alignment horizontal="justify" vertical="top"/>
      <protection/>
    </xf>
    <xf numFmtId="0" fontId="70" fillId="0" borderId="0" xfId="154" applyNumberFormat="1" applyFont="1" applyFill="1" applyBorder="1" applyAlignment="1">
      <alignment horizontal="right" wrapText="1"/>
      <protection/>
    </xf>
    <xf numFmtId="0" fontId="70" fillId="0" borderId="0" xfId="154" applyNumberFormat="1" applyFont="1" applyFill="1" applyBorder="1" applyAlignment="1">
      <alignment horizontal="right"/>
      <protection/>
    </xf>
    <xf numFmtId="0" fontId="29" fillId="0" borderId="0" xfId="154" applyNumberFormat="1" applyFont="1" applyFill="1" applyBorder="1" applyAlignment="1">
      <alignment horizontal="center"/>
      <protection/>
    </xf>
    <xf numFmtId="49" fontId="16" fillId="0" borderId="17" xfId="154" applyNumberFormat="1" applyFont="1" applyFill="1" applyBorder="1" applyAlignment="1">
      <alignment horizontal="center" vertical="center"/>
      <protection/>
    </xf>
    <xf numFmtId="49" fontId="72" fillId="0" borderId="17" xfId="154" applyNumberFormat="1" applyFont="1" applyFill="1" applyBorder="1" applyAlignment="1">
      <alignment horizontal="center" vertical="center" wrapText="1"/>
      <protection/>
    </xf>
    <xf numFmtId="49" fontId="28" fillId="55" borderId="17" xfId="154" applyNumberFormat="1" applyFont="1" applyFill="1" applyBorder="1" applyAlignment="1">
      <alignment horizontal="center" vertical="center" wrapText="1"/>
      <protection/>
    </xf>
    <xf numFmtId="49" fontId="21" fillId="0" borderId="0" xfId="154" applyNumberFormat="1" applyFont="1" applyFill="1" applyBorder="1" applyAlignment="1">
      <alignment horizontal="left"/>
      <protection/>
    </xf>
    <xf numFmtId="49" fontId="17" fillId="0" borderId="0" xfId="154" applyNumberFormat="1" applyFont="1" applyFill="1" applyAlignment="1">
      <alignment horizontal="left"/>
      <protection/>
    </xf>
    <xf numFmtId="0" fontId="19" fillId="0" borderId="0" xfId="154" applyNumberFormat="1" applyFont="1" applyFill="1" applyAlignment="1">
      <alignment horizontal="right"/>
      <protection/>
    </xf>
    <xf numFmtId="49" fontId="21" fillId="0" borderId="0" xfId="145" applyNumberFormat="1" applyFont="1" applyBorder="1" applyAlignment="1">
      <alignment horizontal="left"/>
      <protection/>
    </xf>
    <xf numFmtId="49" fontId="61" fillId="0" borderId="0" xfId="154" applyNumberFormat="1" applyFont="1" applyFill="1" applyAlignment="1">
      <alignment horizontal="center"/>
      <protection/>
    </xf>
    <xf numFmtId="49" fontId="19" fillId="0" borderId="0" xfId="154" applyNumberFormat="1" applyFont="1" applyFill="1" applyBorder="1" applyAlignment="1">
      <alignment horizontal="right"/>
      <protection/>
    </xf>
    <xf numFmtId="49" fontId="29" fillId="0" borderId="28" xfId="154" applyNumberFormat="1" applyFont="1" applyFill="1" applyBorder="1" applyAlignment="1">
      <alignment horizontal="right"/>
      <protection/>
    </xf>
    <xf numFmtId="49" fontId="16" fillId="0" borderId="36" xfId="154" applyNumberFormat="1" applyFont="1" applyFill="1" applyBorder="1" applyAlignment="1">
      <alignment horizontal="center" vertical="center" wrapText="1"/>
      <protection/>
    </xf>
    <xf numFmtId="49" fontId="16" fillId="0" borderId="33" xfId="154" applyNumberFormat="1" applyFont="1" applyFill="1" applyBorder="1" applyAlignment="1">
      <alignment horizontal="center" vertical="center" wrapText="1"/>
      <protection/>
    </xf>
    <xf numFmtId="49" fontId="16" fillId="0" borderId="22" xfId="154" applyNumberFormat="1" applyFont="1" applyFill="1" applyBorder="1" applyAlignment="1">
      <alignment horizontal="center" vertical="center" wrapText="1"/>
      <protection/>
    </xf>
    <xf numFmtId="49" fontId="16" fillId="0" borderId="34" xfId="154" applyNumberFormat="1" applyFont="1" applyFill="1" applyBorder="1" applyAlignment="1">
      <alignment horizontal="center" vertical="center" wrapText="1"/>
      <protection/>
    </xf>
    <xf numFmtId="49" fontId="61" fillId="0" borderId="21" xfId="154" applyNumberFormat="1" applyFont="1" applyFill="1" applyBorder="1" applyAlignment="1">
      <alignment horizontal="center" vertical="center" wrapText="1"/>
      <protection/>
    </xf>
    <xf numFmtId="49" fontId="61" fillId="0" borderId="19" xfId="154" applyNumberFormat="1" applyFont="1" applyFill="1" applyBorder="1" applyAlignment="1">
      <alignment horizontal="center" vertical="center" wrapText="1"/>
      <protection/>
    </xf>
    <xf numFmtId="49" fontId="17" fillId="55" borderId="21" xfId="154" applyNumberFormat="1" applyFont="1" applyFill="1" applyBorder="1" applyAlignment="1">
      <alignment horizontal="center" vertical="center" wrapText="1"/>
      <protection/>
    </xf>
    <xf numFmtId="49" fontId="17" fillId="55" borderId="19" xfId="154" applyNumberFormat="1" applyFont="1" applyFill="1" applyBorder="1" applyAlignment="1">
      <alignment horizontal="center" vertical="center" wrapText="1"/>
      <protection/>
    </xf>
    <xf numFmtId="49" fontId="19" fillId="0" borderId="0" xfId="154" applyNumberFormat="1" applyFont="1" applyFill="1" applyAlignment="1">
      <alignment horizontal="left"/>
      <protection/>
    </xf>
    <xf numFmtId="2" fontId="21" fillId="0" borderId="0" xfId="145" applyNumberFormat="1" applyFont="1" applyAlignment="1">
      <alignment horizontal="left"/>
      <protection/>
    </xf>
    <xf numFmtId="0" fontId="23" fillId="0" borderId="0" xfId="154" applyNumberFormat="1" applyFont="1" applyFill="1" applyBorder="1" applyAlignment="1">
      <alignment horizontal="center"/>
      <protection/>
    </xf>
    <xf numFmtId="49" fontId="31" fillId="0" borderId="28" xfId="154" applyNumberFormat="1" applyFont="1" applyFill="1" applyBorder="1" applyAlignment="1">
      <alignment horizontal="center" vertical="center"/>
      <protection/>
    </xf>
    <xf numFmtId="49" fontId="16" fillId="0" borderId="30" xfId="154" applyNumberFormat="1" applyFont="1" applyFill="1" applyBorder="1" applyAlignment="1">
      <alignment horizontal="center" vertical="center" wrapText="1"/>
      <protection/>
    </xf>
    <xf numFmtId="49" fontId="16" fillId="0" borderId="35" xfId="154" applyNumberFormat="1" applyFont="1" applyFill="1" applyBorder="1" applyAlignment="1">
      <alignment horizontal="center" vertical="center" wrapText="1"/>
      <protection/>
    </xf>
    <xf numFmtId="49" fontId="16" fillId="0" borderId="31" xfId="154" applyNumberFormat="1" applyFont="1" applyFill="1" applyBorder="1" applyAlignment="1">
      <alignment horizontal="center" vertical="center" wrapText="1"/>
      <protection/>
    </xf>
    <xf numFmtId="49" fontId="16" fillId="0" borderId="29" xfId="154" applyNumberFormat="1" applyFont="1" applyFill="1" applyBorder="1" applyAlignment="1">
      <alignment horizontal="center" vertical="center" wrapText="1"/>
      <protection/>
    </xf>
    <xf numFmtId="0" fontId="78" fillId="0" borderId="36" xfId="154" applyFont="1" applyFill="1" applyBorder="1" applyAlignment="1">
      <alignment horizontal="center" vertical="center" wrapText="1"/>
      <protection/>
    </xf>
    <xf numFmtId="0" fontId="78" fillId="0" borderId="19" xfId="154" applyFont="1" applyFill="1" applyBorder="1" applyAlignment="1">
      <alignment horizontal="center" vertical="center" wrapText="1"/>
      <protection/>
    </xf>
    <xf numFmtId="49" fontId="61" fillId="0" borderId="21" xfId="154" applyNumberFormat="1" applyFont="1" applyFill="1" applyBorder="1" applyAlignment="1">
      <alignment horizontal="center" vertical="center"/>
      <protection/>
    </xf>
    <xf numFmtId="49" fontId="61" fillId="0" borderId="19" xfId="154" applyNumberFormat="1" applyFont="1" applyFill="1" applyBorder="1" applyAlignment="1">
      <alignment horizontal="center" vertical="center"/>
      <protection/>
    </xf>
    <xf numFmtId="49" fontId="16" fillId="55" borderId="21" xfId="154" applyNumberFormat="1" applyFont="1" applyFill="1" applyBorder="1" applyAlignment="1">
      <alignment horizontal="center" vertical="center"/>
      <protection/>
    </xf>
    <xf numFmtId="49" fontId="16" fillId="55" borderId="19" xfId="154" applyNumberFormat="1" applyFont="1" applyFill="1" applyBorder="1" applyAlignment="1">
      <alignment horizontal="center" vertical="center"/>
      <protection/>
    </xf>
    <xf numFmtId="0" fontId="26" fillId="0" borderId="0" xfId="154" applyNumberFormat="1" applyFont="1" applyFill="1" applyAlignment="1">
      <alignment horizontal="center"/>
      <protection/>
    </xf>
    <xf numFmtId="0" fontId="31" fillId="0" borderId="0" xfId="154" applyFont="1" applyFill="1" applyAlignment="1">
      <alignment horizontal="center"/>
      <protection/>
    </xf>
    <xf numFmtId="49" fontId="17" fillId="0" borderId="33" xfId="154" applyNumberFormat="1" applyFont="1" applyFill="1" applyBorder="1" applyAlignment="1">
      <alignment horizontal="center" vertical="center"/>
      <protection/>
    </xf>
    <xf numFmtId="49" fontId="17" fillId="0" borderId="34" xfId="154" applyNumberFormat="1" applyFont="1" applyFill="1" applyBorder="1" applyAlignment="1">
      <alignment horizontal="center" vertical="center"/>
      <protection/>
    </xf>
    <xf numFmtId="49" fontId="17" fillId="0" borderId="30" xfId="154" applyNumberFormat="1" applyFont="1" applyFill="1" applyBorder="1" applyAlignment="1">
      <alignment horizontal="center" vertical="center"/>
      <protection/>
    </xf>
    <xf numFmtId="49" fontId="17" fillId="0" borderId="35" xfId="154" applyNumberFormat="1" applyFont="1" applyFill="1" applyBorder="1" applyAlignment="1">
      <alignment horizontal="center" vertical="center"/>
      <protection/>
    </xf>
    <xf numFmtId="49" fontId="17" fillId="0" borderId="31" xfId="154" applyNumberFormat="1" applyFont="1" applyFill="1" applyBorder="1" applyAlignment="1">
      <alignment horizontal="center" vertical="center"/>
      <protection/>
    </xf>
    <xf numFmtId="49" fontId="17" fillId="0" borderId="29" xfId="154" applyNumberFormat="1" applyFont="1" applyFill="1" applyBorder="1" applyAlignment="1">
      <alignment horizontal="center" vertical="center"/>
      <protection/>
    </xf>
    <xf numFmtId="0" fontId="17" fillId="0" borderId="17" xfId="154" applyFont="1" applyFill="1" applyBorder="1" applyAlignment="1">
      <alignment horizontal="center" vertical="center" wrapText="1"/>
      <protection/>
    </xf>
    <xf numFmtId="0" fontId="17" fillId="0" borderId="21" xfId="154" applyFont="1" applyFill="1" applyBorder="1" applyAlignment="1">
      <alignment horizontal="center" wrapText="1"/>
      <protection/>
    </xf>
    <xf numFmtId="0" fontId="17" fillId="0" borderId="19" xfId="154" applyFont="1" applyFill="1" applyBorder="1" applyAlignment="1">
      <alignment horizontal="center" wrapText="1"/>
      <protection/>
    </xf>
    <xf numFmtId="0" fontId="52" fillId="0" borderId="0" xfId="154" applyNumberFormat="1" applyFont="1" applyFill="1" applyBorder="1" applyAlignment="1">
      <alignment horizontal="center"/>
      <protection/>
    </xf>
    <xf numFmtId="0" fontId="20" fillId="0" borderId="0" xfId="154" applyNumberFormat="1" applyFont="1" applyFill="1" applyAlignment="1">
      <alignment horizontal="center"/>
      <protection/>
    </xf>
    <xf numFmtId="0" fontId="53" fillId="0" borderId="0" xfId="154" applyNumberFormat="1" applyFont="1" applyFill="1" applyBorder="1" applyAlignment="1">
      <alignment horizontal="justify" vertical="justify" wrapText="1"/>
      <protection/>
    </xf>
  </cellXfs>
  <cellStyles count="17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AeE­ [0]_INQUIRY ¿μ¾÷AßAø " xfId="87"/>
    <cellStyle name="AeE­_INQUIRY ¿µ¾÷AßAø " xfId="88"/>
    <cellStyle name="AÞ¸¶ [0]_INQUIRY ¿?¾÷AßAø " xfId="89"/>
    <cellStyle name="AÞ¸¶_INQUIRY ¿?¾÷AßAø " xfId="90"/>
    <cellStyle name="Bad" xfId="91"/>
    <cellStyle name="Bad 2" xfId="92"/>
    <cellStyle name="Bad 3" xfId="93"/>
    <cellStyle name="C?AØ_¿?¾÷CoE² " xfId="94"/>
    <cellStyle name="C￥AØ_¿μ¾÷CoE² " xfId="95"/>
    <cellStyle name="Calculation" xfId="96"/>
    <cellStyle name="Calculation 2" xfId="97"/>
    <cellStyle name="Calculation 3" xfId="98"/>
    <cellStyle name="Check Cell" xfId="99"/>
    <cellStyle name="Check Cell 2" xfId="100"/>
    <cellStyle name="Check Cell 3" xfId="101"/>
    <cellStyle name="Comma" xfId="102"/>
    <cellStyle name="Comma [0]" xfId="103"/>
    <cellStyle name="Comma 2" xfId="104"/>
    <cellStyle name="Comma 2 2" xfId="105"/>
    <cellStyle name="Comma 3" xfId="106"/>
    <cellStyle name="Comma 4" xfId="107"/>
    <cellStyle name="Comma 5" xfId="108"/>
    <cellStyle name="Comma0" xfId="109"/>
    <cellStyle name="Currency" xfId="110"/>
    <cellStyle name="Currency [0]" xfId="111"/>
    <cellStyle name="Currency0" xfId="112"/>
    <cellStyle name="Date" xfId="113"/>
    <cellStyle name="Explanatory Text" xfId="114"/>
    <cellStyle name="Explanatory Text 2" xfId="115"/>
    <cellStyle name="Explanatory Text 3" xfId="116"/>
    <cellStyle name="Fixed" xfId="117"/>
    <cellStyle name="Followed Hyperlink" xfId="118"/>
    <cellStyle name="Good" xfId="119"/>
    <cellStyle name="Good 2" xfId="120"/>
    <cellStyle name="Good 3" xfId="121"/>
    <cellStyle name="Heading 1" xfId="122"/>
    <cellStyle name="Heading 1 2" xfId="123"/>
    <cellStyle name="Heading 1 3" xfId="124"/>
    <cellStyle name="Heading 2" xfId="125"/>
    <cellStyle name="Heading 2 2" xfId="126"/>
    <cellStyle name="Heading 2 3" xfId="127"/>
    <cellStyle name="Heading 3" xfId="128"/>
    <cellStyle name="Heading 3 2" xfId="129"/>
    <cellStyle name="Heading 3 3" xfId="130"/>
    <cellStyle name="Heading 4" xfId="131"/>
    <cellStyle name="Heading 4 2" xfId="132"/>
    <cellStyle name="Heading 4 3" xfId="133"/>
    <cellStyle name="Hyperlink" xfId="134"/>
    <cellStyle name="Input" xfId="135"/>
    <cellStyle name="Input 2" xfId="136"/>
    <cellStyle name="Input 3" xfId="137"/>
    <cellStyle name="Linked Cell" xfId="138"/>
    <cellStyle name="Linked Cell 2" xfId="139"/>
    <cellStyle name="Linked Cell 3" xfId="140"/>
    <cellStyle name="Neutral" xfId="141"/>
    <cellStyle name="Neutral 2" xfId="142"/>
    <cellStyle name="Neutral 3" xfId="143"/>
    <cellStyle name="Normal - Style1" xfId="144"/>
    <cellStyle name="Normal 2" xfId="145"/>
    <cellStyle name="Normal 2 2" xfId="146"/>
    <cellStyle name="Normal 3" xfId="147"/>
    <cellStyle name="Normal 4" xfId="148"/>
    <cellStyle name="Normal 5" xfId="149"/>
    <cellStyle name="Normal 6" xfId="150"/>
    <cellStyle name="Normal_1. (Goc) THONG KE TT01 Toàn tỉnh Hoa Binh 6 tháng 2013" xfId="151"/>
    <cellStyle name="Normal_19 bieu m nhapcong thuc da sao 11 don vi  2" xfId="152"/>
    <cellStyle name="Normal_Bieu mau TK tu 11 den 19 (ban phat hanh)" xfId="153"/>
    <cellStyle name="Normal_Bieu mau TK tu 11 den 19 (ban phat hanh) 2" xfId="154"/>
    <cellStyle name="Note" xfId="155"/>
    <cellStyle name="Note 2" xfId="156"/>
    <cellStyle name="Note 3" xfId="157"/>
    <cellStyle name="Output" xfId="158"/>
    <cellStyle name="Output 2" xfId="159"/>
    <cellStyle name="Output 3" xfId="160"/>
    <cellStyle name="Percent" xfId="161"/>
    <cellStyle name="Percent 2" xfId="162"/>
    <cellStyle name="Percent 2 2" xfId="163"/>
    <cellStyle name="Percent 3" xfId="164"/>
    <cellStyle name="Title" xfId="165"/>
    <cellStyle name="Title 2" xfId="166"/>
    <cellStyle name="Title 3" xfId="167"/>
    <cellStyle name="Total" xfId="168"/>
    <cellStyle name="Total 2" xfId="169"/>
    <cellStyle name="Total 3" xfId="170"/>
    <cellStyle name="Warning Text" xfId="171"/>
    <cellStyle name="Warning Text 2" xfId="172"/>
    <cellStyle name="Warning Text 3" xfId="173"/>
    <cellStyle name="똿뗦먛귟 [0.00]_PRODUCT DETAIL Q1" xfId="174"/>
    <cellStyle name="똿뗦먛귟_PRODUCT DETAIL Q1" xfId="175"/>
    <cellStyle name="믅됞 [0.00]_PRODUCT DETAIL Q1" xfId="176"/>
    <cellStyle name="믅됞_PRODUCT DETAIL Q1" xfId="177"/>
    <cellStyle name="백분율_HOBONG" xfId="178"/>
    <cellStyle name="뷭?_BOOKSHIP" xfId="179"/>
    <cellStyle name="콤마 [0]_1202" xfId="180"/>
    <cellStyle name="콤마_1202" xfId="181"/>
    <cellStyle name="통화 [0]_1202" xfId="182"/>
    <cellStyle name="통화_1202" xfId="183"/>
    <cellStyle name="표준_(정보부문)월별인원계획" xfId="1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externalLink" Target="externalLinks/externalLink7.xml" /><Relationship Id="rId33" Type="http://schemas.openxmlformats.org/officeDocument/2006/relationships/externalLink" Target="externalLinks/externalLink8.xml" /><Relationship Id="rId34" Type="http://schemas.openxmlformats.org/officeDocument/2006/relationships/externalLink" Target="externalLinks/externalLink9.xml" /><Relationship Id="rId35" Type="http://schemas.openxmlformats.org/officeDocument/2006/relationships/externalLink" Target="externalLinks/externalLink10.xml" /><Relationship Id="rId36" Type="http://schemas.openxmlformats.org/officeDocument/2006/relationships/externalLink" Target="externalLinks/externalLink11.xml" /><Relationship Id="rId37" Type="http://schemas.openxmlformats.org/officeDocument/2006/relationships/externalLink" Target="externalLinks/externalLink12.xml" /><Relationship Id="rId38" Type="http://schemas.openxmlformats.org/officeDocument/2006/relationships/externalLink" Target="externalLinks/externalLink13.xml" /><Relationship Id="rId39" Type="http://schemas.openxmlformats.org/officeDocument/2006/relationships/externalLink" Target="externalLinks/externalLink14.xml" /><Relationship Id="rId40" Type="http://schemas.openxmlformats.org/officeDocument/2006/relationships/externalLink" Target="externalLinks/externalLink15.xml" /><Relationship Id="rId41" Type="http://schemas.openxmlformats.org/officeDocument/2006/relationships/externalLink" Target="externalLinks/externalLink16.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29</xdr:row>
      <xdr:rowOff>114300</xdr:rowOff>
    </xdr:from>
    <xdr:ext cx="104775" cy="314325"/>
    <xdr:sp fLocksText="0">
      <xdr:nvSpPr>
        <xdr:cNvPr id="1" name="Text Box 1"/>
        <xdr:cNvSpPr txBox="1">
          <a:spLocks noChangeArrowheads="1"/>
        </xdr:cNvSpPr>
      </xdr:nvSpPr>
      <xdr:spPr>
        <a:xfrm>
          <a:off x="514350" y="7762875"/>
          <a:ext cx="104775" cy="3143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2914650" y="247650"/>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2" name="Text Box 1"/>
        <xdr:cNvSpPr txBox="1">
          <a:spLocks noChangeArrowheads="1"/>
        </xdr:cNvSpPr>
      </xdr:nvSpPr>
      <xdr:spPr>
        <a:xfrm>
          <a:off x="2914650" y="24765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3" name="Text Box 1"/>
        <xdr:cNvSpPr txBox="1">
          <a:spLocks noChangeArrowheads="1"/>
        </xdr:cNvSpPr>
      </xdr:nvSpPr>
      <xdr:spPr>
        <a:xfrm>
          <a:off x="2914650" y="24765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2924175" y="209550"/>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2" name="Text Box 1"/>
        <xdr:cNvSpPr txBox="1">
          <a:spLocks noChangeArrowheads="1"/>
        </xdr:cNvSpPr>
      </xdr:nvSpPr>
      <xdr:spPr>
        <a:xfrm>
          <a:off x="2924175" y="20955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3" name="Text Box 1"/>
        <xdr:cNvSpPr txBox="1">
          <a:spLocks noChangeArrowheads="1"/>
        </xdr:cNvSpPr>
      </xdr:nvSpPr>
      <xdr:spPr>
        <a:xfrm>
          <a:off x="2924175" y="20955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1447800</xdr:colOff>
      <xdr:row>2</xdr:row>
      <xdr:rowOff>0</xdr:rowOff>
    </xdr:from>
    <xdr:ext cx="114300" cy="257175"/>
    <xdr:sp fLocksText="0">
      <xdr:nvSpPr>
        <xdr:cNvPr id="1" name="Text Box 7"/>
        <xdr:cNvSpPr txBox="1">
          <a:spLocks noChangeArrowheads="1"/>
        </xdr:cNvSpPr>
      </xdr:nvSpPr>
      <xdr:spPr>
        <a:xfrm>
          <a:off x="1838325" y="504825"/>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twoCellAnchor>
    <xdr:from>
      <xdr:col>1</xdr:col>
      <xdr:colOff>1133475</xdr:colOff>
      <xdr:row>0</xdr:row>
      <xdr:rowOff>0</xdr:rowOff>
    </xdr:from>
    <xdr:to>
      <xdr:col>1</xdr:col>
      <xdr:colOff>1838325</xdr:colOff>
      <xdr:row>0</xdr:row>
      <xdr:rowOff>0</xdr:rowOff>
    </xdr:to>
    <xdr:sp>
      <xdr:nvSpPr>
        <xdr:cNvPr id="2" name="Text Box 8"/>
        <xdr:cNvSpPr txBox="1">
          <a:spLocks noChangeArrowheads="1"/>
        </xdr:cNvSpPr>
      </xdr:nvSpPr>
      <xdr:spPr>
        <a:xfrm>
          <a:off x="1524000" y="0"/>
          <a:ext cx="704850"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a:t>
          </a: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28575</xdr:colOff>
      <xdr:row>0</xdr:row>
      <xdr:rowOff>0</xdr:rowOff>
    </xdr:from>
    <xdr:to>
      <xdr:col>1</xdr:col>
      <xdr:colOff>895350</xdr:colOff>
      <xdr:row>0</xdr:row>
      <xdr:rowOff>0</xdr:rowOff>
    </xdr:to>
    <xdr:sp>
      <xdr:nvSpPr>
        <xdr:cNvPr id="3" name="Text Box 10"/>
        <xdr:cNvSpPr txBox="1">
          <a:spLocks noChangeArrowheads="1"/>
        </xdr:cNvSpPr>
      </xdr:nvSpPr>
      <xdr:spPr>
        <a:xfrm>
          <a:off x="419100" y="0"/>
          <a:ext cx="8667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1447800</xdr:colOff>
      <xdr:row>2</xdr:row>
      <xdr:rowOff>0</xdr:rowOff>
    </xdr:from>
    <xdr:ext cx="114300" cy="257175"/>
    <xdr:sp fLocksText="0">
      <xdr:nvSpPr>
        <xdr:cNvPr id="4" name="Text Box 11"/>
        <xdr:cNvSpPr txBox="1">
          <a:spLocks noChangeArrowheads="1"/>
        </xdr:cNvSpPr>
      </xdr:nvSpPr>
      <xdr:spPr>
        <a:xfrm>
          <a:off x="1838325" y="504825"/>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5"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6"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7"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8"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9"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0"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1"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2"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3"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4"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5"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6"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7"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8"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9"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0"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1"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2"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3"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4"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5"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6"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7"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8"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26</xdr:row>
      <xdr:rowOff>0</xdr:rowOff>
    </xdr:from>
    <xdr:ext cx="95250" cy="342900"/>
    <xdr:sp fLocksText="0">
      <xdr:nvSpPr>
        <xdr:cNvPr id="1" name="Text Box 7"/>
        <xdr:cNvSpPr txBox="1">
          <a:spLocks noChangeArrowheads="1"/>
        </xdr:cNvSpPr>
      </xdr:nvSpPr>
      <xdr:spPr>
        <a:xfrm>
          <a:off x="400050" y="6877050"/>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2" name="Text Box 1"/>
        <xdr:cNvSpPr txBox="1">
          <a:spLocks noChangeArrowheads="1"/>
        </xdr:cNvSpPr>
      </xdr:nvSpPr>
      <xdr:spPr>
        <a:xfrm>
          <a:off x="400050" y="6877050"/>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3" name="Text Box 1"/>
        <xdr:cNvSpPr txBox="1">
          <a:spLocks noChangeArrowheads="1"/>
        </xdr:cNvSpPr>
      </xdr:nvSpPr>
      <xdr:spPr>
        <a:xfrm>
          <a:off x="400050" y="6877050"/>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4" name="Text Box 1"/>
        <xdr:cNvSpPr txBox="1">
          <a:spLocks noChangeArrowheads="1"/>
        </xdr:cNvSpPr>
      </xdr:nvSpPr>
      <xdr:spPr>
        <a:xfrm>
          <a:off x="400050" y="6877050"/>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5" name="Text Box 1"/>
        <xdr:cNvSpPr txBox="1">
          <a:spLocks noChangeArrowheads="1"/>
        </xdr:cNvSpPr>
      </xdr:nvSpPr>
      <xdr:spPr>
        <a:xfrm>
          <a:off x="400050" y="6877050"/>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6" name="Text Box 7"/>
        <xdr:cNvSpPr txBox="1">
          <a:spLocks noChangeArrowheads="1"/>
        </xdr:cNvSpPr>
      </xdr:nvSpPr>
      <xdr:spPr>
        <a:xfrm>
          <a:off x="400050" y="6877050"/>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7" name="Text Box 1"/>
        <xdr:cNvSpPr txBox="1">
          <a:spLocks noChangeArrowheads="1"/>
        </xdr:cNvSpPr>
      </xdr:nvSpPr>
      <xdr:spPr>
        <a:xfrm>
          <a:off x="400050" y="6877050"/>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8" name="Text Box 1"/>
        <xdr:cNvSpPr txBox="1">
          <a:spLocks noChangeArrowheads="1"/>
        </xdr:cNvSpPr>
      </xdr:nvSpPr>
      <xdr:spPr>
        <a:xfrm>
          <a:off x="400050" y="6877050"/>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9" name="Text Box 7"/>
        <xdr:cNvSpPr txBox="1">
          <a:spLocks noChangeArrowheads="1"/>
        </xdr:cNvSpPr>
      </xdr:nvSpPr>
      <xdr:spPr>
        <a:xfrm>
          <a:off x="400050" y="6877050"/>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10" name="Text Box 1"/>
        <xdr:cNvSpPr txBox="1">
          <a:spLocks noChangeArrowheads="1"/>
        </xdr:cNvSpPr>
      </xdr:nvSpPr>
      <xdr:spPr>
        <a:xfrm>
          <a:off x="400050" y="6877050"/>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11" name="Text Box 1"/>
        <xdr:cNvSpPr txBox="1">
          <a:spLocks noChangeArrowheads="1"/>
        </xdr:cNvSpPr>
      </xdr:nvSpPr>
      <xdr:spPr>
        <a:xfrm>
          <a:off x="400050" y="6877050"/>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12" name="Text Box 7"/>
        <xdr:cNvSpPr txBox="1">
          <a:spLocks noChangeArrowheads="1"/>
        </xdr:cNvSpPr>
      </xdr:nvSpPr>
      <xdr:spPr>
        <a:xfrm>
          <a:off x="400050" y="6877050"/>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13" name="Text Box 1"/>
        <xdr:cNvSpPr txBox="1">
          <a:spLocks noChangeArrowheads="1"/>
        </xdr:cNvSpPr>
      </xdr:nvSpPr>
      <xdr:spPr>
        <a:xfrm>
          <a:off x="400050" y="6877050"/>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14" name="Text Box 1"/>
        <xdr:cNvSpPr txBox="1">
          <a:spLocks noChangeArrowheads="1"/>
        </xdr:cNvSpPr>
      </xdr:nvSpPr>
      <xdr:spPr>
        <a:xfrm>
          <a:off x="400050" y="6877050"/>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15" name="Text Box 7"/>
        <xdr:cNvSpPr txBox="1">
          <a:spLocks noChangeArrowheads="1"/>
        </xdr:cNvSpPr>
      </xdr:nvSpPr>
      <xdr:spPr>
        <a:xfrm>
          <a:off x="400050" y="6877050"/>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16" name="Text Box 1"/>
        <xdr:cNvSpPr txBox="1">
          <a:spLocks noChangeArrowheads="1"/>
        </xdr:cNvSpPr>
      </xdr:nvSpPr>
      <xdr:spPr>
        <a:xfrm>
          <a:off x="400050" y="6877050"/>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17" name="Text Box 1"/>
        <xdr:cNvSpPr txBox="1">
          <a:spLocks noChangeArrowheads="1"/>
        </xdr:cNvSpPr>
      </xdr:nvSpPr>
      <xdr:spPr>
        <a:xfrm>
          <a:off x="400050" y="6877050"/>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18" name="Text Box 7"/>
        <xdr:cNvSpPr txBox="1">
          <a:spLocks noChangeArrowheads="1"/>
        </xdr:cNvSpPr>
      </xdr:nvSpPr>
      <xdr:spPr>
        <a:xfrm>
          <a:off x="400050" y="6877050"/>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19" name="Text Box 1"/>
        <xdr:cNvSpPr txBox="1">
          <a:spLocks noChangeArrowheads="1"/>
        </xdr:cNvSpPr>
      </xdr:nvSpPr>
      <xdr:spPr>
        <a:xfrm>
          <a:off x="400050" y="6877050"/>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20" name="Text Box 1"/>
        <xdr:cNvSpPr txBox="1">
          <a:spLocks noChangeArrowheads="1"/>
        </xdr:cNvSpPr>
      </xdr:nvSpPr>
      <xdr:spPr>
        <a:xfrm>
          <a:off x="400050" y="6877050"/>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21" name="Text Box 7"/>
        <xdr:cNvSpPr txBox="1">
          <a:spLocks noChangeArrowheads="1"/>
        </xdr:cNvSpPr>
      </xdr:nvSpPr>
      <xdr:spPr>
        <a:xfrm>
          <a:off x="400050" y="6877050"/>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22" name="Text Box 1"/>
        <xdr:cNvSpPr txBox="1">
          <a:spLocks noChangeArrowheads="1"/>
        </xdr:cNvSpPr>
      </xdr:nvSpPr>
      <xdr:spPr>
        <a:xfrm>
          <a:off x="400050" y="6877050"/>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23" name="Text Box 1"/>
        <xdr:cNvSpPr txBox="1">
          <a:spLocks noChangeArrowheads="1"/>
        </xdr:cNvSpPr>
      </xdr:nvSpPr>
      <xdr:spPr>
        <a:xfrm>
          <a:off x="400050" y="6877050"/>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24" name="Text Box 7"/>
        <xdr:cNvSpPr txBox="1">
          <a:spLocks noChangeArrowheads="1"/>
        </xdr:cNvSpPr>
      </xdr:nvSpPr>
      <xdr:spPr>
        <a:xfrm>
          <a:off x="400050" y="6877050"/>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25" name="Text Box 1"/>
        <xdr:cNvSpPr txBox="1">
          <a:spLocks noChangeArrowheads="1"/>
        </xdr:cNvSpPr>
      </xdr:nvSpPr>
      <xdr:spPr>
        <a:xfrm>
          <a:off x="400050" y="6877050"/>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26" name="Text Box 1"/>
        <xdr:cNvSpPr txBox="1">
          <a:spLocks noChangeArrowheads="1"/>
        </xdr:cNvSpPr>
      </xdr:nvSpPr>
      <xdr:spPr>
        <a:xfrm>
          <a:off x="400050" y="6877050"/>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27" name="Text Box 7"/>
        <xdr:cNvSpPr txBox="1">
          <a:spLocks noChangeArrowheads="1"/>
        </xdr:cNvSpPr>
      </xdr:nvSpPr>
      <xdr:spPr>
        <a:xfrm>
          <a:off x="400050" y="6877050"/>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28" name="Text Box 1"/>
        <xdr:cNvSpPr txBox="1">
          <a:spLocks noChangeArrowheads="1"/>
        </xdr:cNvSpPr>
      </xdr:nvSpPr>
      <xdr:spPr>
        <a:xfrm>
          <a:off x="400050" y="6877050"/>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29" name="Text Box 1"/>
        <xdr:cNvSpPr txBox="1">
          <a:spLocks noChangeArrowheads="1"/>
        </xdr:cNvSpPr>
      </xdr:nvSpPr>
      <xdr:spPr>
        <a:xfrm>
          <a:off x="400050" y="6877050"/>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30" name="Text Box 7"/>
        <xdr:cNvSpPr txBox="1">
          <a:spLocks noChangeArrowheads="1"/>
        </xdr:cNvSpPr>
      </xdr:nvSpPr>
      <xdr:spPr>
        <a:xfrm>
          <a:off x="400050" y="6877050"/>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31" name="Text Box 1"/>
        <xdr:cNvSpPr txBox="1">
          <a:spLocks noChangeArrowheads="1"/>
        </xdr:cNvSpPr>
      </xdr:nvSpPr>
      <xdr:spPr>
        <a:xfrm>
          <a:off x="400050" y="6877050"/>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32" name="Text Box 1"/>
        <xdr:cNvSpPr txBox="1">
          <a:spLocks noChangeArrowheads="1"/>
        </xdr:cNvSpPr>
      </xdr:nvSpPr>
      <xdr:spPr>
        <a:xfrm>
          <a:off x="400050" y="6877050"/>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33" name="Text Box 7"/>
        <xdr:cNvSpPr txBox="1">
          <a:spLocks noChangeArrowheads="1"/>
        </xdr:cNvSpPr>
      </xdr:nvSpPr>
      <xdr:spPr>
        <a:xfrm>
          <a:off x="400050" y="6877050"/>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34" name="Text Box 1"/>
        <xdr:cNvSpPr txBox="1">
          <a:spLocks noChangeArrowheads="1"/>
        </xdr:cNvSpPr>
      </xdr:nvSpPr>
      <xdr:spPr>
        <a:xfrm>
          <a:off x="400050" y="6877050"/>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35" name="Text Box 1"/>
        <xdr:cNvSpPr txBox="1">
          <a:spLocks noChangeArrowheads="1"/>
        </xdr:cNvSpPr>
      </xdr:nvSpPr>
      <xdr:spPr>
        <a:xfrm>
          <a:off x="400050" y="6877050"/>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36" name="Text Box 7"/>
        <xdr:cNvSpPr txBox="1">
          <a:spLocks noChangeArrowheads="1"/>
        </xdr:cNvSpPr>
      </xdr:nvSpPr>
      <xdr:spPr>
        <a:xfrm>
          <a:off x="400050" y="6877050"/>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37" name="Text Box 1"/>
        <xdr:cNvSpPr txBox="1">
          <a:spLocks noChangeArrowheads="1"/>
        </xdr:cNvSpPr>
      </xdr:nvSpPr>
      <xdr:spPr>
        <a:xfrm>
          <a:off x="400050" y="6877050"/>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38" name="Text Box 1"/>
        <xdr:cNvSpPr txBox="1">
          <a:spLocks noChangeArrowheads="1"/>
        </xdr:cNvSpPr>
      </xdr:nvSpPr>
      <xdr:spPr>
        <a:xfrm>
          <a:off x="400050" y="6877050"/>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27</xdr:row>
      <xdr:rowOff>0</xdr:rowOff>
    </xdr:from>
    <xdr:ext cx="95250" cy="342900"/>
    <xdr:sp fLocksText="0">
      <xdr:nvSpPr>
        <xdr:cNvPr id="39" name="Text Box 7"/>
        <xdr:cNvSpPr txBox="1">
          <a:spLocks noChangeArrowheads="1"/>
        </xdr:cNvSpPr>
      </xdr:nvSpPr>
      <xdr:spPr>
        <a:xfrm>
          <a:off x="400050" y="7067550"/>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27</xdr:row>
      <xdr:rowOff>0</xdr:rowOff>
    </xdr:from>
    <xdr:ext cx="104775" cy="104775"/>
    <xdr:sp fLocksText="0">
      <xdr:nvSpPr>
        <xdr:cNvPr id="40" name="Text Box 1"/>
        <xdr:cNvSpPr txBox="1">
          <a:spLocks noChangeArrowheads="1"/>
        </xdr:cNvSpPr>
      </xdr:nvSpPr>
      <xdr:spPr>
        <a:xfrm>
          <a:off x="400050" y="7067550"/>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27</xdr:row>
      <xdr:rowOff>0</xdr:rowOff>
    </xdr:from>
    <xdr:ext cx="95250" cy="200025"/>
    <xdr:sp fLocksText="0">
      <xdr:nvSpPr>
        <xdr:cNvPr id="41" name="Text Box 1"/>
        <xdr:cNvSpPr txBox="1">
          <a:spLocks noChangeArrowheads="1"/>
        </xdr:cNvSpPr>
      </xdr:nvSpPr>
      <xdr:spPr>
        <a:xfrm>
          <a:off x="400050" y="7067550"/>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0</xdr:row>
      <xdr:rowOff>0</xdr:rowOff>
    </xdr:from>
    <xdr:ext cx="104775" cy="228600"/>
    <xdr:sp fLocksText="0">
      <xdr:nvSpPr>
        <xdr:cNvPr id="1" name="Text Box 1"/>
        <xdr:cNvSpPr txBox="1">
          <a:spLocks noChangeArrowheads="1"/>
        </xdr:cNvSpPr>
      </xdr:nvSpPr>
      <xdr:spPr>
        <a:xfrm>
          <a:off x="438150" y="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2"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3"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4"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5"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6"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7"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8"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9"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10"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11"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12"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13"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0</xdr:rowOff>
    </xdr:from>
    <xdr:to>
      <xdr:col>1</xdr:col>
      <xdr:colOff>1314450</xdr:colOff>
      <xdr:row>0</xdr:row>
      <xdr:rowOff>0</xdr:rowOff>
    </xdr:to>
    <xdr:sp>
      <xdr:nvSpPr>
        <xdr:cNvPr id="1" name="Text Box 2"/>
        <xdr:cNvSpPr txBox="1">
          <a:spLocks noChangeArrowheads="1"/>
        </xdr:cNvSpPr>
      </xdr:nvSpPr>
      <xdr:spPr>
        <a:xfrm>
          <a:off x="419100" y="0"/>
          <a:ext cx="1276350"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2695575"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47650"/>
    <xdr:sp fLocksText="0">
      <xdr:nvSpPr>
        <xdr:cNvPr id="2" name="Text Box 1"/>
        <xdr:cNvSpPr txBox="1">
          <a:spLocks noChangeArrowheads="1"/>
        </xdr:cNvSpPr>
      </xdr:nvSpPr>
      <xdr:spPr>
        <a:xfrm>
          <a:off x="2695575"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1590675"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47650"/>
    <xdr:sp fLocksText="0">
      <xdr:nvSpPr>
        <xdr:cNvPr id="2" name="Text Box 1"/>
        <xdr:cNvSpPr txBox="1">
          <a:spLocks noChangeArrowheads="1"/>
        </xdr:cNvSpPr>
      </xdr:nvSpPr>
      <xdr:spPr>
        <a:xfrm>
          <a:off x="1590675"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3057525" y="228600"/>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2" name="Text Box 1"/>
        <xdr:cNvSpPr txBox="1">
          <a:spLocks noChangeArrowheads="1"/>
        </xdr:cNvSpPr>
      </xdr:nvSpPr>
      <xdr:spPr>
        <a:xfrm>
          <a:off x="3057525" y="22860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3" name="Text Box 1"/>
        <xdr:cNvSpPr txBox="1">
          <a:spLocks noChangeArrowheads="1"/>
        </xdr:cNvSpPr>
      </xdr:nvSpPr>
      <xdr:spPr>
        <a:xfrm>
          <a:off x="3057525" y="22860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2905125" y="266700"/>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2" name="Text Box 1"/>
        <xdr:cNvSpPr txBox="1">
          <a:spLocks noChangeArrowheads="1"/>
        </xdr:cNvSpPr>
      </xdr:nvSpPr>
      <xdr:spPr>
        <a:xfrm>
          <a:off x="2905125" y="26670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3" name="Text Box 1"/>
        <xdr:cNvSpPr txBox="1">
          <a:spLocks noChangeArrowheads="1"/>
        </xdr:cNvSpPr>
      </xdr:nvSpPr>
      <xdr:spPr>
        <a:xfrm>
          <a:off x="2905125" y="26670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ephuongpc\thu%20muc%20dung%20chung\Dutoan-Vi\THOAI\Daotao\Hien-truong-dao-tao-dd.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1.BAO%20CAO%20KQTHADS\2.NAM%202016\10.THANG%2007-2016(T10-2016)\B.%20BAO%20CAO%20QUOC%20HOI\3.TONG%20HOP%20TOAN%20TINH%20(KTSL)\TONG%20HOP%20A.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1.BAO%20CAO%20KQTHADS\3.NAM%202017\12.THANG%2012-2017%20(T09-2017)-BC%20NAM\2.%20SO%20LIEU%20BAO%20CAO\Bieu%20mau%20tu%2008-1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sn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1.BAO%20CAO%20KQTHADS\2.NAM%202016\9.THANG%2006-2016(T09-2016)-9%20THANG\BAO%20CAO%20GUI%20TONG%20CUC\Kon%20Tum%20-%20Thong%20ke%20toan%20tinh%209T%20bieu%201-7,11-12,1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Bieu%208%20-%20Bieu%2019%20toan%20tinh.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1.BAO%20CAO%20KQTHADS\4.NAM%202018\3.%20QUY%20I-2018%20(T12-2017)\1.%20CHI%20CUC\Ngoc%20Hoi\Qu&#253;%20I\TK%20T12-2017%20(3-2018)\TONG%20HO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ephuongpc\thu%20muc%20dung%20chung\qtoa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ephuongpc\thu%20muc%20dung%20chung\Dutoan-Vi\Chau\CHAU1\DMUC99\DDAY\TKKT\Dd22\Dkh-dl\quangph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ephuongpc\thu%20muc%20dung%20chung\DO-HUONG\GT-BO\TKTC10-8\phong%20nen\DT-THL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K-THA%202015\DUTOAN%20MOI\Dong\DA%20Dieu%20hoa\Du%20an\Bang%20tinh%20Dieu%20ho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K-THA%202015\An\yenth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20KQTHADS\2.NAM%202016\6.THANG%2003-2016(T06-2016)\BAO%20CAO%20GUI%20TONG%20CUC\19%20bieu%20mau%20theo%20tt%20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a thanh"/>
      <sheetName val="phanxa"/>
      <sheetName val="thinghiem"/>
      <sheetName val=" phandien 1"/>
      <sheetName val="chuoi cach dien"/>
      <sheetName val="Bia"/>
      <sheetName val="Vat tu"/>
      <sheetName val="Tong hop"/>
      <sheetName val="VL-NC-MTC"/>
      <sheetName val="Chi tiet"/>
      <sheetName val="DCQ"/>
      <sheetName val="Sheet5"/>
      <sheetName val="Tinh Van khuon"/>
      <sheetName val="Tinh Dat dao"/>
      <sheetName val="v.chuyenthucong"/>
      <sheetName val="VATLIEU"/>
      <sheetName val="vattu  BT"/>
      <sheetName val="BUVATLIEU"/>
      <sheetName val="cong trinh tam"/>
      <sheetName val="dgduongdai"/>
      <sheetName val="vanchuyen"/>
      <sheetName val="DENBU"/>
      <sheetName val="Sheet4"/>
      <sheetName val="Sheet2"/>
      <sheetName val="Sheet6"/>
      <sheetName val="Sheet3"/>
      <sheetName val="XL4Poppy"/>
      <sheetName val="Phan tich vat tu"/>
      <sheetName val="00000000"/>
      <sheetName val="Nhap thong tin"/>
      <sheetName val="In Viec"/>
      <sheetName val="In P.tich"/>
      <sheetName val="In Gia tri"/>
      <sheetName val="TH Viec"/>
      <sheetName val="TH Tien"/>
      <sheetName val="In D.tuong"/>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Nhap thong tin"/>
      <sheetName val="In Viec"/>
      <sheetName val="In P.tich"/>
      <sheetName val="In Gia tri"/>
      <sheetName val="TH Viec"/>
      <sheetName val="TH Tien"/>
      <sheetName val="In D.tuong"/>
      <sheetName val="NH-THEO CO QUAN"/>
      <sheetName val="Thong tin"/>
      <sheetName val="01"/>
      <sheetName val="PT 01"/>
      <sheetName val="02"/>
      <sheetName val="PT02"/>
      <sheetName val="03"/>
      <sheetName val="PT03"/>
      <sheetName val="04"/>
      <sheetName val="PT04"/>
      <sheetName val="05"/>
      <sheetName val="06"/>
      <sheetName val="07"/>
      <sheetName val="08"/>
      <sheetName val="09"/>
      <sheetName val="10"/>
      <sheetName val="11 "/>
      <sheetName val="12"/>
      <sheetName val="13"/>
      <sheetName val="14"/>
      <sheetName val="15"/>
      <sheetName val="16"/>
      <sheetName val="17"/>
      <sheetName val="18"/>
      <sheetName val="19"/>
    </sheetNames>
    <sheetDataSet>
      <sheetData sheetId="8">
        <row r="7">
          <cell r="B7" t="str">
            <v>CỤC TRƯỞNG
</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hong tin"/>
      <sheetName val="08"/>
      <sheetName val="09"/>
      <sheetName val="10"/>
      <sheetName val="11 "/>
      <sheetName val="12"/>
      <sheetName val="13"/>
      <sheetName val="14"/>
      <sheetName val="15"/>
      <sheetName val="16"/>
      <sheetName val="17"/>
      <sheetName val="18"/>
      <sheetName val="19"/>
    </sheetNames>
    <sheetDataSet>
      <sheetData sheetId="0">
        <row r="4">
          <cell r="B4" t="str">
            <v>Cục THADS tỉnh Kon Tum</v>
          </cell>
        </row>
        <row r="5">
          <cell r="B5" t="str">
            <v>Phạm Anh Vũ</v>
          </cell>
        </row>
        <row r="6">
          <cell r="B6" t="str">
            <v>Cao Minh Hoàng Tùng</v>
          </cell>
        </row>
        <row r="7">
          <cell r="B7" t="str">
            <v>CỤC TRƯỞNG
</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hong tin"/>
      <sheetName val="01"/>
      <sheetName val="PT 01"/>
      <sheetName val="02"/>
      <sheetName val="PT02"/>
      <sheetName val="03"/>
      <sheetName val="PT03"/>
      <sheetName val="04"/>
      <sheetName val="PT04"/>
      <sheetName val="05"/>
      <sheetName val="06"/>
      <sheetName val="07"/>
      <sheetName val="11 "/>
      <sheetName val="12"/>
      <sheetName val="19"/>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29">
        <row r="14">
          <cell r="C14">
            <v>122</v>
          </cell>
        </row>
        <row r="15">
          <cell r="C15">
            <v>25</v>
          </cell>
        </row>
        <row r="16">
          <cell r="C16">
            <v>97</v>
          </cell>
        </row>
        <row r="17">
          <cell r="C17">
            <v>8</v>
          </cell>
        </row>
        <row r="18">
          <cell r="C18">
            <v>7</v>
          </cell>
        </row>
        <row r="19">
          <cell r="C19">
            <v>14</v>
          </cell>
        </row>
        <row r="20">
          <cell r="C20">
            <v>7</v>
          </cell>
        </row>
        <row r="21">
          <cell r="C21">
            <v>8</v>
          </cell>
        </row>
        <row r="22">
          <cell r="C22">
            <v>10</v>
          </cell>
        </row>
        <row r="23">
          <cell r="C23">
            <v>7</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Nhap thong tin"/>
      <sheetName val="InViec"/>
      <sheetName val="InPtich"/>
      <sheetName val="InGtri"/>
      <sheetName val="TH Viec"/>
      <sheetName val="TH Tien"/>
      <sheetName val="TTLT"/>
      <sheetName val="biêu 04 TTLT "/>
      <sheetName val="In D.tuong"/>
      <sheetName val="Biểu 08-09"/>
      <sheetName val="biểu từ 10-19"/>
      <sheetName val="thụ lý &amp;giải quyết tháng "/>
      <sheetName val="BC VK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vc-n (2)"/>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OGIATHANG"/>
      <sheetName val="vanchuyen TC"/>
      <sheetName val="DAODAT"/>
      <sheetName val="so lieu"/>
      <sheetName val="cong trinh tam"/>
      <sheetName val="TONGVONCONGTRINH"/>
      <sheetName val="Sheet11"/>
      <sheetName val="th_kinhphi XD"/>
      <sheetName val="haapdirieng"/>
      <sheetName val="tuyen re t2"/>
      <sheetName val="trung ha ap"/>
      <sheetName val="trung ap"/>
      <sheetName val="chitietmong"/>
      <sheetName val="DUTRUVATLIEU"/>
      <sheetName val="phanxa"/>
      <sheetName val="phandien"/>
      <sheetName val="gia thanh 1m3 be tong "/>
      <sheetName val="vatlieu"/>
      <sheetName val="giaden HTXL"/>
      <sheetName val="bu vat lieu"/>
      <sheetName val="dgduongdai"/>
      <sheetName val="vanchuyen"/>
      <sheetName val="Sheet1"/>
      <sheetName val="khaosat"/>
      <sheetName val="THOP THI NGHIEM"/>
      <sheetName val="THI NGHIEM"/>
      <sheetName val="vankhuon"/>
      <sheetName val="THIET KE"/>
      <sheetName val="th_ke_khao_sat"/>
      <sheetName val="den bu"/>
      <sheetName val="vanchuyentram"/>
      <sheetName val="THIETBI"/>
      <sheetName val="TH LAPDAT"/>
      <sheetName val="LD TR 100 3pha"/>
      <sheetName val="LD TR50 3pha"/>
      <sheetName val="LD TRAM 50 2pha"/>
      <sheetName val="LD TRAM25"/>
      <sheetName val="LD TRAM 31,5"/>
      <sheetName val="Sheet4"/>
    </sheetNames>
    <sheetDataSet>
      <sheetData sheetId="0">
        <row r="3">
          <cell r="B3" t="str">
            <v>maõ hieäu</v>
          </cell>
          <cell r="C3" t="str">
            <v>GIAÙ ÑAÕ COÙ THUEÁ</v>
          </cell>
          <cell r="D3" t="str">
            <v>VAÄT LIEÄU</v>
          </cell>
          <cell r="E3" t="str">
            <v>VAÄT LIEÄU CHÍNH</v>
          </cell>
        </row>
        <row r="4">
          <cell r="D4" t="str">
            <v>CHÖA THUEÁ</v>
          </cell>
        </row>
        <row r="5">
          <cell r="B5" t="str">
            <v>LT10,5A</v>
          </cell>
          <cell r="D5">
            <v>1000000</v>
          </cell>
        </row>
        <row r="6">
          <cell r="B6" t="str">
            <v>LT10,5B</v>
          </cell>
          <cell r="D6">
            <v>1200000</v>
          </cell>
        </row>
        <row r="7">
          <cell r="B7" t="str">
            <v>LT10,5C</v>
          </cell>
          <cell r="D7">
            <v>1200000</v>
          </cell>
        </row>
        <row r="8">
          <cell r="B8" t="str">
            <v>LT12A</v>
          </cell>
          <cell r="D8">
            <v>1500000</v>
          </cell>
        </row>
        <row r="9">
          <cell r="B9" t="str">
            <v>LT12B</v>
          </cell>
          <cell r="D9">
            <v>1636364</v>
          </cell>
        </row>
        <row r="10">
          <cell r="B10" t="str">
            <v>LT12C</v>
          </cell>
          <cell r="D10">
            <v>1636364</v>
          </cell>
        </row>
        <row r="11">
          <cell r="B11" t="str">
            <v>LT14A</v>
          </cell>
          <cell r="D11">
            <v>2363636</v>
          </cell>
        </row>
        <row r="12">
          <cell r="B12" t="str">
            <v>LT14B</v>
          </cell>
          <cell r="D12">
            <v>2454545</v>
          </cell>
        </row>
        <row r="13">
          <cell r="B13" t="str">
            <v>LT14C</v>
          </cell>
          <cell r="D13">
            <v>2454545</v>
          </cell>
        </row>
        <row r="14">
          <cell r="B14" t="str">
            <v>LT20B</v>
          </cell>
          <cell r="D14">
            <v>6590000</v>
          </cell>
          <cell r="E14" t="str">
            <v>( Giaù Qui Nhôn )</v>
          </cell>
        </row>
        <row r="15">
          <cell r="B15" t="str">
            <v>LT20C</v>
          </cell>
          <cell r="D15">
            <v>6590000</v>
          </cell>
          <cell r="E15" t="str">
            <v>( Giaù Qui Nhôn )</v>
          </cell>
        </row>
        <row r="16">
          <cell r="B16" t="str">
            <v>LT20D</v>
          </cell>
          <cell r="D16">
            <v>6590000</v>
          </cell>
          <cell r="E16" t="str">
            <v>( Giaù Qui Nhôn )</v>
          </cell>
        </row>
        <row r="17">
          <cell r="B17" t="str">
            <v>LT8,4A</v>
          </cell>
          <cell r="D17">
            <v>763636</v>
          </cell>
        </row>
        <row r="18">
          <cell r="B18" t="str">
            <v>LT8,4B</v>
          </cell>
          <cell r="D18">
            <v>790909</v>
          </cell>
        </row>
        <row r="19">
          <cell r="B19" t="str">
            <v>LT8,4C</v>
          </cell>
          <cell r="D19">
            <v>790909</v>
          </cell>
        </row>
        <row r="21">
          <cell r="B21" t="str">
            <v>3 - 25A</v>
          </cell>
          <cell r="D21">
            <v>14623000</v>
          </cell>
        </row>
        <row r="22">
          <cell r="B22" t="str">
            <v>3 -50A</v>
          </cell>
          <cell r="D22">
            <v>19750000</v>
          </cell>
        </row>
        <row r="23">
          <cell r="B23" t="str">
            <v>3 -75A</v>
          </cell>
          <cell r="D23">
            <v>22494000</v>
          </cell>
        </row>
        <row r="24">
          <cell r="B24" t="str">
            <v>3 -100A</v>
          </cell>
          <cell r="D24">
            <v>25237000</v>
          </cell>
        </row>
        <row r="25">
          <cell r="B25" t="str">
            <v>3 -160A</v>
          </cell>
          <cell r="D25">
            <v>30175000</v>
          </cell>
        </row>
        <row r="26">
          <cell r="B26" t="str">
            <v>3 -180A</v>
          </cell>
          <cell r="D26">
            <v>31820000</v>
          </cell>
        </row>
        <row r="27">
          <cell r="B27" t="str">
            <v>3 -250A</v>
          </cell>
          <cell r="D27">
            <v>37855000</v>
          </cell>
        </row>
        <row r="29">
          <cell r="B29" t="str">
            <v>1 -15A</v>
          </cell>
          <cell r="D29">
            <v>6810000</v>
          </cell>
        </row>
        <row r="30">
          <cell r="B30" t="str">
            <v>1 -25A</v>
          </cell>
          <cell r="D30">
            <v>8640000</v>
          </cell>
        </row>
        <row r="31">
          <cell r="B31" t="str">
            <v>1 -37,5A</v>
          </cell>
          <cell r="D31">
            <v>10820000</v>
          </cell>
        </row>
        <row r="32">
          <cell r="B32" t="str">
            <v>1 -50A</v>
          </cell>
          <cell r="D32">
            <v>12830000</v>
          </cell>
        </row>
        <row r="33">
          <cell r="B33" t="str">
            <v>1 -75A</v>
          </cell>
          <cell r="D33">
            <v>16910000</v>
          </cell>
        </row>
        <row r="34">
          <cell r="B34" t="str">
            <v>1 -100A</v>
          </cell>
          <cell r="D34">
            <v>20012000</v>
          </cell>
        </row>
        <row r="35">
          <cell r="B35" t="str">
            <v>DCL 22kV-400A</v>
          </cell>
          <cell r="E35">
            <v>107800000</v>
          </cell>
        </row>
        <row r="36">
          <cell r="B36" t="str">
            <v>FCO - 27KV 100A</v>
          </cell>
          <cell r="D36">
            <v>910000</v>
          </cell>
          <cell r="E36">
            <v>2730000</v>
          </cell>
        </row>
        <row r="37">
          <cell r="B37" t="str">
            <v>LA-15KV</v>
          </cell>
          <cell r="D37">
            <v>700000</v>
          </cell>
          <cell r="E37">
            <v>2100000</v>
          </cell>
        </row>
        <row r="38">
          <cell r="B38" t="str">
            <v>LA-22KV</v>
          </cell>
          <cell r="D38">
            <v>770000</v>
          </cell>
          <cell r="E38">
            <v>2310000</v>
          </cell>
        </row>
        <row r="39">
          <cell r="B39" t="str">
            <v>SÑ-0,4</v>
          </cell>
          <cell r="C39">
            <v>2700</v>
          </cell>
          <cell r="E39">
            <v>2571.428571428571</v>
          </cell>
        </row>
        <row r="40">
          <cell r="B40" t="str">
            <v>SÑ-22</v>
          </cell>
          <cell r="C40">
            <v>60000</v>
          </cell>
          <cell r="E40">
            <v>60000</v>
          </cell>
        </row>
        <row r="41">
          <cell r="B41" t="str">
            <v>TI 380V 250/5A ID-WT</v>
          </cell>
          <cell r="C41">
            <v>101000</v>
          </cell>
          <cell r="D41">
            <v>96190.47619047618</v>
          </cell>
        </row>
        <row r="42">
          <cell r="B42" t="str">
            <v>CV-35</v>
          </cell>
          <cell r="C42">
            <v>14300</v>
          </cell>
          <cell r="E42">
            <v>13619.047619047618</v>
          </cell>
        </row>
        <row r="43">
          <cell r="B43" t="str">
            <v>CV-50</v>
          </cell>
          <cell r="C43">
            <v>19500</v>
          </cell>
          <cell r="E43">
            <v>18571.42857142857</v>
          </cell>
        </row>
        <row r="44">
          <cell r="B44" t="str">
            <v>CV-70</v>
          </cell>
          <cell r="C44">
            <v>27700</v>
          </cell>
          <cell r="E44">
            <v>26380.95238095238</v>
          </cell>
        </row>
        <row r="45">
          <cell r="B45" t="str">
            <v>M</v>
          </cell>
          <cell r="C45">
            <v>37700</v>
          </cell>
          <cell r="E45">
            <v>35904.7619047619</v>
          </cell>
        </row>
        <row r="46">
          <cell r="B46" t="str">
            <v>CN-35-4</v>
          </cell>
          <cell r="C46" t="str">
            <v> Chuoâæ neoù caùch ñieän CN-35 4 baùt</v>
          </cell>
          <cell r="E46">
            <v>392000</v>
          </cell>
        </row>
        <row r="47">
          <cell r="B47" t="str">
            <v>CN-22-3</v>
          </cell>
          <cell r="C47" t="str">
            <v> Chuoâæ neoù caùch ñieän CN-22 3 baùt</v>
          </cell>
          <cell r="E47">
            <v>312000</v>
          </cell>
        </row>
        <row r="48">
          <cell r="B48" t="str">
            <v>CN-22-2</v>
          </cell>
          <cell r="C48" t="str">
            <v> Chuoâæ neoù caùch ñieän CN-22 2 baùt</v>
          </cell>
          <cell r="E48">
            <v>232000</v>
          </cell>
        </row>
        <row r="49">
          <cell r="B49" t="str">
            <v>AC35</v>
          </cell>
          <cell r="C49" t="str">
            <v>AC35/8</v>
          </cell>
          <cell r="E49">
            <v>24800</v>
          </cell>
        </row>
        <row r="50">
          <cell r="B50" t="str">
            <v>AC50</v>
          </cell>
          <cell r="C50" t="str">
            <v>AC50/8</v>
          </cell>
          <cell r="E50">
            <v>24800</v>
          </cell>
        </row>
        <row r="51">
          <cell r="B51" t="str">
            <v>AC70</v>
          </cell>
          <cell r="C51" t="str">
            <v>AC70/11</v>
          </cell>
          <cell r="E51">
            <v>24700</v>
          </cell>
        </row>
        <row r="52">
          <cell r="B52" t="str">
            <v>AC95</v>
          </cell>
          <cell r="C52" t="str">
            <v>AC95/16</v>
          </cell>
          <cell r="E52">
            <v>24500</v>
          </cell>
        </row>
        <row r="53">
          <cell r="B53" t="str">
            <v>AC120</v>
          </cell>
          <cell r="C53" t="str">
            <v>AC120/19</v>
          </cell>
          <cell r="E53">
            <v>25500</v>
          </cell>
        </row>
        <row r="54">
          <cell r="B54" t="str">
            <v>A</v>
          </cell>
        </row>
        <row r="55">
          <cell r="B55" t="str">
            <v>AV-120</v>
          </cell>
          <cell r="E55">
            <v>12320</v>
          </cell>
        </row>
        <row r="56">
          <cell r="B56" t="str">
            <v>AV-35</v>
          </cell>
          <cell r="E56">
            <v>5600</v>
          </cell>
        </row>
        <row r="57">
          <cell r="B57" t="str">
            <v>AV-50</v>
          </cell>
          <cell r="E57">
            <v>5600</v>
          </cell>
        </row>
        <row r="58">
          <cell r="B58" t="str">
            <v>AV-70</v>
          </cell>
          <cell r="E58">
            <v>7420</v>
          </cell>
        </row>
        <row r="59">
          <cell r="B59" t="str">
            <v>AV-95</v>
          </cell>
          <cell r="E59">
            <v>9800</v>
          </cell>
        </row>
        <row r="60">
          <cell r="B60" t="str">
            <v> Daây theùp buoäc  f 1 </v>
          </cell>
          <cell r="D60">
            <v>6364000</v>
          </cell>
          <cell r="E60">
            <v>6364</v>
          </cell>
        </row>
        <row r="61">
          <cell r="B61" t="str">
            <v> Theùp troøn  f  10 CI</v>
          </cell>
          <cell r="D61">
            <v>4015000</v>
          </cell>
          <cell r="E61">
            <v>4015</v>
          </cell>
        </row>
        <row r="62">
          <cell r="B62" t="str">
            <v> Theùp troøn  f  10 CII</v>
          </cell>
          <cell r="D62">
            <v>4184000</v>
          </cell>
          <cell r="E62">
            <v>4184</v>
          </cell>
        </row>
        <row r="63">
          <cell r="B63" t="str">
            <v> Theùp troøn  f  12 CI</v>
          </cell>
          <cell r="D63">
            <v>3971000</v>
          </cell>
          <cell r="E63">
            <v>3971</v>
          </cell>
        </row>
        <row r="64">
          <cell r="B64" t="str">
            <v> Theùp troøn  f  12 CII</v>
          </cell>
          <cell r="D64">
            <v>4184000</v>
          </cell>
          <cell r="E64">
            <v>4184</v>
          </cell>
        </row>
        <row r="65">
          <cell r="B65" t="str">
            <v> Theùp troøn  f  14 CII</v>
          </cell>
          <cell r="D65">
            <v>4184000</v>
          </cell>
          <cell r="E65">
            <v>4184</v>
          </cell>
        </row>
        <row r="66">
          <cell r="B66" t="str">
            <v> Theùp troøn  f  8 CI</v>
          </cell>
          <cell r="D66">
            <v>4015000</v>
          </cell>
          <cell r="E66">
            <v>4015</v>
          </cell>
        </row>
        <row r="67">
          <cell r="B67" t="str">
            <v>Caùt vaøng </v>
          </cell>
          <cell r="D67">
            <v>59817.5</v>
          </cell>
        </row>
        <row r="68">
          <cell r="B68" t="str">
            <v>Goã cofa</v>
          </cell>
          <cell r="D68">
            <v>2139000</v>
          </cell>
        </row>
        <row r="69">
          <cell r="B69" t="str">
            <v>Goã vaùn caàu coâng taùc</v>
          </cell>
          <cell r="D69">
            <v>2139000</v>
          </cell>
        </row>
        <row r="70">
          <cell r="B70" t="str">
            <v>Ñaù daêm 0,5 x 1</v>
          </cell>
          <cell r="D70">
            <v>65000</v>
          </cell>
        </row>
        <row r="71">
          <cell r="B71" t="str">
            <v>Ñaù daêm 1x2</v>
          </cell>
          <cell r="D71">
            <v>81800</v>
          </cell>
        </row>
        <row r="72">
          <cell r="B72" t="str">
            <v>Ñaù daêm 2x4</v>
          </cell>
          <cell r="D72">
            <v>70000</v>
          </cell>
        </row>
        <row r="73">
          <cell r="B73" t="str">
            <v>Ñaù daêm 4x6</v>
          </cell>
          <cell r="D73">
            <v>62400</v>
          </cell>
        </row>
        <row r="74">
          <cell r="B74" t="str">
            <v>Ñinh caùc loaïi</v>
          </cell>
          <cell r="D74">
            <v>6000000</v>
          </cell>
        </row>
        <row r="75">
          <cell r="B75" t="str">
            <v>Que haøn</v>
          </cell>
          <cell r="D75">
            <v>6800000</v>
          </cell>
        </row>
        <row r="76">
          <cell r="B76" t="str">
            <v>Theùp 50x5</v>
          </cell>
          <cell r="D76">
            <v>4359000</v>
          </cell>
          <cell r="E76">
            <v>4359</v>
          </cell>
        </row>
        <row r="77">
          <cell r="B77" t="str">
            <v>Theùp L65x6</v>
          </cell>
          <cell r="D77">
            <v>4359000</v>
          </cell>
          <cell r="E77">
            <v>4359</v>
          </cell>
        </row>
        <row r="78">
          <cell r="B78" t="str">
            <v>Theùp troøn   f  6  CI</v>
          </cell>
          <cell r="D78">
            <v>4476000</v>
          </cell>
          <cell r="E78">
            <v>4476</v>
          </cell>
        </row>
        <row r="79">
          <cell r="B79" t="str">
            <v>Tre caây</v>
          </cell>
        </row>
        <row r="80">
          <cell r="B80" t="str">
            <v>Xi maêng PC30</v>
          </cell>
          <cell r="D80">
            <v>813630</v>
          </cell>
        </row>
        <row r="81">
          <cell r="B81" t="str">
            <v>Tuû 3-37,5kVA</v>
          </cell>
          <cell r="D81">
            <v>28677600</v>
          </cell>
        </row>
        <row r="82">
          <cell r="B82" t="str">
            <v>Tuû 3-50kVA</v>
          </cell>
          <cell r="D82">
            <v>28677600</v>
          </cell>
        </row>
        <row r="83">
          <cell r="B83" t="str">
            <v>Tuû 3-75kVA</v>
          </cell>
          <cell r="D83">
            <v>29744400</v>
          </cell>
        </row>
        <row r="84">
          <cell r="B84" t="str">
            <v>Tuû 3-100kVA</v>
          </cell>
          <cell r="D84">
            <v>29744400</v>
          </cell>
        </row>
        <row r="85">
          <cell r="B85" t="str">
            <v>Tuû 3-125kVA</v>
          </cell>
          <cell r="D85">
            <v>34633200</v>
          </cell>
        </row>
        <row r="86">
          <cell r="B86" t="str">
            <v>Tuû 3-160kVA</v>
          </cell>
          <cell r="D86">
            <v>34633200</v>
          </cell>
        </row>
        <row r="87">
          <cell r="B87" t="str">
            <v>Tuû 3-250kVA</v>
          </cell>
          <cell r="D87">
            <v>42907200</v>
          </cell>
        </row>
        <row r="88">
          <cell r="B88" t="str">
            <v>Tuû 1-10kVA</v>
          </cell>
          <cell r="D88">
            <v>15000000</v>
          </cell>
        </row>
        <row r="89">
          <cell r="B89" t="str">
            <v>Tuû 1-15kVA</v>
          </cell>
          <cell r="D89">
            <v>15000000</v>
          </cell>
        </row>
        <row r="90">
          <cell r="B90" t="str">
            <v>Tuû 1-20kVA</v>
          </cell>
          <cell r="D90">
            <v>18000000</v>
          </cell>
        </row>
        <row r="91">
          <cell r="B91" t="str">
            <v>Tuû 1-25kVA</v>
          </cell>
          <cell r="D91">
            <v>20000000</v>
          </cell>
        </row>
        <row r="92">
          <cell r="B92" t="str">
            <v>Tuû 1-31,5kVA</v>
          </cell>
          <cell r="D92">
            <v>25000000</v>
          </cell>
        </row>
        <row r="93">
          <cell r="B93" t="str">
            <v>Tuû 1-40kVA</v>
          </cell>
          <cell r="D93">
            <v>25000000</v>
          </cell>
        </row>
        <row r="94">
          <cell r="B94" t="str">
            <v>Tuû 1-50kVA</v>
          </cell>
          <cell r="D94">
            <v>28000000</v>
          </cell>
        </row>
      </sheetData>
      <sheetData sheetId="1">
        <row r="5">
          <cell r="F5" t="str">
            <v>CÖÏ LY</v>
          </cell>
          <cell r="G5" t="str">
            <v>ÑÔN GIAÙ ( Ñoàng )</v>
          </cell>
          <cell r="I5" t="str">
            <v>THAØNH</v>
          </cell>
        </row>
        <row r="6">
          <cell r="B6" t="str">
            <v>SOÁ HIEÄU </v>
          </cell>
          <cell r="D6" t="str">
            <v>TEÂN VAÄT LIEÄU</v>
          </cell>
          <cell r="E6" t="str">
            <v>ÑÔN </v>
          </cell>
          <cell r="F6" t="str">
            <v>V/CH</v>
          </cell>
          <cell r="G6" t="str">
            <v>CÖÏ LY</v>
          </cell>
          <cell r="I6" t="str">
            <v>TIEÀN</v>
          </cell>
        </row>
        <row r="7">
          <cell r="B7" t="str">
            <v>VAÄN </v>
          </cell>
          <cell r="C7" t="str">
            <v>BOÁC </v>
          </cell>
          <cell r="D7" t="str">
            <v>PHUÏ KIEÄN VAÄN CHUYEÅN</v>
          </cell>
          <cell r="E7" t="str">
            <v>VÒ</v>
          </cell>
          <cell r="F7" t="str">
            <v>(km)</v>
          </cell>
          <cell r="G7" t="str">
            <v>65 m</v>
          </cell>
          <cell r="H7" t="str">
            <v>BOÁC DÔÕ</v>
          </cell>
          <cell r="I7" t="str">
            <v>(ñoàng)</v>
          </cell>
        </row>
        <row r="8">
          <cell r="B8" t="str">
            <v>CHUYEÅN</v>
          </cell>
          <cell r="C8" t="str">
            <v>DÔÕ</v>
          </cell>
        </row>
        <row r="9">
          <cell r="B9" t="str">
            <v>02.1231</v>
          </cell>
          <cell r="C9" t="str">
            <v>02.1103</v>
          </cell>
          <cell r="D9" t="str">
            <v>Caùt vaøng</v>
          </cell>
          <cell r="E9" t="str">
            <v>m3</v>
          </cell>
          <cell r="F9">
            <v>0.065</v>
          </cell>
          <cell r="G9">
            <v>67251</v>
          </cell>
          <cell r="H9">
            <v>2207</v>
          </cell>
          <cell r="I9">
            <v>6578.3150000000005</v>
          </cell>
        </row>
        <row r="10">
          <cell r="B10" t="str">
            <v>02.1221</v>
          </cell>
          <cell r="C10" t="str">
            <v>02.1102</v>
          </cell>
          <cell r="D10" t="str">
            <v>Caùt ñen </v>
          </cell>
          <cell r="E10" t="str">
            <v>m3</v>
          </cell>
          <cell r="F10">
            <v>0.065</v>
          </cell>
          <cell r="G10">
            <v>64749</v>
          </cell>
          <cell r="H10">
            <v>2060</v>
          </cell>
          <cell r="I10">
            <v>6268.685</v>
          </cell>
        </row>
        <row r="11">
          <cell r="B11" t="str">
            <v>02.1241</v>
          </cell>
          <cell r="C11" t="str">
            <v>02.1104</v>
          </cell>
          <cell r="D11" t="str">
            <v>Ñaù daêm caùc loïai</v>
          </cell>
          <cell r="E11" t="str">
            <v>m3</v>
          </cell>
          <cell r="F11">
            <v>0.065</v>
          </cell>
          <cell r="G11">
            <v>70635</v>
          </cell>
          <cell r="H11">
            <v>3090</v>
          </cell>
          <cell r="I11">
            <v>7681.275000000001</v>
          </cell>
        </row>
        <row r="12">
          <cell r="B12" t="str">
            <v>02.1321</v>
          </cell>
          <cell r="C12" t="str">
            <v>02.1111</v>
          </cell>
          <cell r="D12" t="str">
            <v>Nöôùc thi coâng</v>
          </cell>
          <cell r="E12" t="str">
            <v>m3</v>
          </cell>
          <cell r="F12">
            <v>0.065</v>
          </cell>
          <cell r="G12">
            <v>57833</v>
          </cell>
          <cell r="H12">
            <v>4268</v>
          </cell>
          <cell r="I12">
            <v>8027.145</v>
          </cell>
        </row>
        <row r="13">
          <cell r="B13" t="str">
            <v>02.1331</v>
          </cell>
          <cell r="C13" t="str">
            <v>02.1112</v>
          </cell>
          <cell r="D13" t="str">
            <v>Vaùn khuoân , goã caùc loïai</v>
          </cell>
          <cell r="E13" t="str">
            <v>m3</v>
          </cell>
          <cell r="F13">
            <v>0.065</v>
          </cell>
          <cell r="G13">
            <v>57391</v>
          </cell>
          <cell r="H13">
            <v>2649</v>
          </cell>
          <cell r="I13">
            <v>6379.415</v>
          </cell>
        </row>
        <row r="14">
          <cell r="B14" t="str">
            <v>02.1411</v>
          </cell>
          <cell r="C14" t="str">
            <v>02.1119</v>
          </cell>
          <cell r="D14" t="str">
            <v>Tre caây</v>
          </cell>
          <cell r="E14" t="str">
            <v>caây</v>
          </cell>
          <cell r="F14">
            <v>0.065</v>
          </cell>
          <cell r="G14">
            <v>1321</v>
          </cell>
          <cell r="H14">
            <v>91.24</v>
          </cell>
          <cell r="I14">
            <v>177.10500000000002</v>
          </cell>
        </row>
        <row r="15">
          <cell r="B15" t="str">
            <v>02.1211</v>
          </cell>
          <cell r="C15" t="str">
            <v>02.1101</v>
          </cell>
          <cell r="D15" t="str">
            <v>Xi maêng</v>
          </cell>
          <cell r="E15" t="str">
            <v>taán</v>
          </cell>
          <cell r="F15">
            <v>0.065</v>
          </cell>
          <cell r="G15">
            <v>71813</v>
          </cell>
          <cell r="H15">
            <v>2943</v>
          </cell>
          <cell r="I15">
            <v>7610.845</v>
          </cell>
        </row>
        <row r="16">
          <cell r="B16" t="str">
            <v>02.1451</v>
          </cell>
          <cell r="C16" t="str">
            <v>02.1123</v>
          </cell>
          <cell r="D16" t="str">
            <v>Caáu kieän beâ toâng ñuùc saün</v>
          </cell>
          <cell r="E16" t="str">
            <v>-</v>
          </cell>
          <cell r="F16">
            <v>0.065</v>
          </cell>
          <cell r="G16">
            <v>90207</v>
          </cell>
          <cell r="H16">
            <v>6033</v>
          </cell>
          <cell r="I16">
            <v>11896.455</v>
          </cell>
        </row>
        <row r="17">
          <cell r="B17" t="str">
            <v>02.1461</v>
          </cell>
          <cell r="C17" t="str">
            <v>02.1124</v>
          </cell>
          <cell r="D17" t="str">
            <v>Coät beâ toâng caùc loïai</v>
          </cell>
          <cell r="E17" t="str">
            <v>-</v>
          </cell>
          <cell r="F17">
            <v>0.065</v>
          </cell>
          <cell r="G17">
            <v>140241</v>
          </cell>
          <cell r="H17">
            <v>7358</v>
          </cell>
          <cell r="I17">
            <v>16473.665</v>
          </cell>
        </row>
        <row r="18">
          <cell r="B18" t="str">
            <v>02.1351</v>
          </cell>
          <cell r="C18" t="str">
            <v>02.1114</v>
          </cell>
          <cell r="D18" t="str">
            <v>Bu loâng, tieáp ñòa, coát theùp, daây neo</v>
          </cell>
          <cell r="E18" t="str">
            <v>-</v>
          </cell>
          <cell r="F18">
            <v>0.065</v>
          </cell>
          <cell r="G18">
            <v>110221</v>
          </cell>
          <cell r="H18">
            <v>6033</v>
          </cell>
          <cell r="I18">
            <v>13197.365000000002</v>
          </cell>
        </row>
        <row r="19">
          <cell r="B19" t="str">
            <v>02.1361</v>
          </cell>
          <cell r="C19" t="str">
            <v>02.1115</v>
          </cell>
          <cell r="D19" t="str">
            <v>Coät theùp v/chuyeån töøng thanh, xaø theùp</v>
          </cell>
          <cell r="E19" t="str">
            <v>-</v>
          </cell>
          <cell r="F19">
            <v>0.065</v>
          </cell>
          <cell r="G19">
            <v>100214</v>
          </cell>
          <cell r="H19">
            <v>5592</v>
          </cell>
          <cell r="I19">
            <v>12105.91</v>
          </cell>
        </row>
        <row r="20">
          <cell r="B20" t="str">
            <v>02.1421</v>
          </cell>
          <cell r="C20" t="str">
            <v>02.1120</v>
          </cell>
          <cell r="D20" t="str">
            <v>Phuï kieän caùc loïai</v>
          </cell>
          <cell r="E20" t="str">
            <v>taán</v>
          </cell>
          <cell r="F20">
            <v>0.065</v>
          </cell>
          <cell r="G20">
            <v>99184</v>
          </cell>
          <cell r="H20">
            <v>6181</v>
          </cell>
          <cell r="I20">
            <v>12627.96</v>
          </cell>
        </row>
        <row r="21">
          <cell r="B21" t="str">
            <v>02.1441</v>
          </cell>
          <cell r="C21" t="str">
            <v>02.1122</v>
          </cell>
          <cell r="D21" t="str">
            <v>Daây daãn, daây choáng seùt caùc loïai</v>
          </cell>
          <cell r="E21" t="str">
            <v>-</v>
          </cell>
          <cell r="F21">
            <v>0.065</v>
          </cell>
          <cell r="G21">
            <v>100214</v>
          </cell>
          <cell r="H21">
            <v>7064</v>
          </cell>
          <cell r="I21">
            <v>13577.91</v>
          </cell>
        </row>
        <row r="22">
          <cell r="B22" t="str">
            <v>02.1431</v>
          </cell>
          <cell r="C22" t="str">
            <v>02.1121</v>
          </cell>
          <cell r="D22" t="str">
            <v>Söù caùc loïai</v>
          </cell>
          <cell r="E22" t="str">
            <v>-</v>
          </cell>
          <cell r="F22">
            <v>0.065</v>
          </cell>
          <cell r="G22">
            <v>130234</v>
          </cell>
          <cell r="H22">
            <v>12214</v>
          </cell>
          <cell r="I22">
            <v>20679.21</v>
          </cell>
        </row>
        <row r="23">
          <cell r="B23" t="str">
            <v>02.1481</v>
          </cell>
          <cell r="C23" t="str">
            <v>02.1126</v>
          </cell>
          <cell r="D23" t="str">
            <v>Duïng cuï thi coâng</v>
          </cell>
          <cell r="E23" t="str">
            <v>-</v>
          </cell>
          <cell r="F23">
            <v>0.065</v>
          </cell>
          <cell r="G23">
            <v>91090</v>
          </cell>
          <cell r="H23">
            <v>4856</v>
          </cell>
          <cell r="I23">
            <v>10776.85</v>
          </cell>
        </row>
      </sheetData>
      <sheetData sheetId="2">
        <row r="2">
          <cell r="A2" t="str">
            <v>Khoái löôïng ñaøo ñaát caùc loaïi moùng </v>
          </cell>
          <cell r="N2">
            <v>4</v>
          </cell>
          <cell r="O2">
            <v>3</v>
          </cell>
          <cell r="P2">
            <v>2</v>
          </cell>
          <cell r="Q2">
            <v>1</v>
          </cell>
        </row>
        <row r="4">
          <cell r="A4" t="str">
            <v>Teân </v>
          </cell>
          <cell r="B4" t="str">
            <v>a</v>
          </cell>
          <cell r="C4" t="str">
            <v>b</v>
          </cell>
          <cell r="D4" t="str">
            <v>H</v>
          </cell>
          <cell r="E4" t="str">
            <v>a1</v>
          </cell>
          <cell r="F4" t="str">
            <v>b 1</v>
          </cell>
          <cell r="G4" t="str">
            <v>m1</v>
          </cell>
          <cell r="H4" t="str">
            <v>m2</v>
          </cell>
          <cell r="I4" t="str">
            <v>m3</v>
          </cell>
          <cell r="J4" t="str">
            <v>m4</v>
          </cell>
          <cell r="K4" t="str">
            <v>m5</v>
          </cell>
          <cell r="L4" t="str">
            <v>m6</v>
          </cell>
          <cell r="M4" t="str">
            <v>m7</v>
          </cell>
          <cell r="N4" t="str">
            <v>Vm1</v>
          </cell>
          <cell r="O4" t="str">
            <v>Vm2</v>
          </cell>
          <cell r="P4" t="str">
            <v>Vm3</v>
          </cell>
          <cell r="Q4" t="str">
            <v>Vm4</v>
          </cell>
        </row>
        <row r="5">
          <cell r="A5" t="str">
            <v>moùng</v>
          </cell>
          <cell r="B5" t="str">
            <v>(m)</v>
          </cell>
          <cell r="C5" t="str">
            <v>(m)</v>
          </cell>
          <cell r="D5" t="str">
            <v>(m)</v>
          </cell>
          <cell r="E5" t="str">
            <v>(m)</v>
          </cell>
          <cell r="F5" t="str">
            <v>(m)</v>
          </cell>
          <cell r="G5" t="str">
            <v>c.4</v>
          </cell>
          <cell r="H5" t="str">
            <v>c.3</v>
          </cell>
          <cell r="I5" t="str">
            <v>c.2</v>
          </cell>
          <cell r="J5" t="str">
            <v>c.1</v>
          </cell>
        </row>
        <row r="6">
          <cell r="A6" t="str">
            <v>TN-1.2</v>
          </cell>
          <cell r="O6">
            <v>0.6859999999999999</v>
          </cell>
          <cell r="P6">
            <v>0.6859999999999999</v>
          </cell>
        </row>
        <row r="7">
          <cell r="A7" t="str">
            <v>TN-1.8</v>
          </cell>
          <cell r="O7">
            <v>1.115</v>
          </cell>
          <cell r="P7">
            <v>1.115</v>
          </cell>
        </row>
        <row r="8">
          <cell r="A8" t="str">
            <v>MN9-3</v>
          </cell>
          <cell r="B8">
            <v>0.5</v>
          </cell>
          <cell r="C8">
            <v>0.9</v>
          </cell>
          <cell r="D8">
            <v>1.8</v>
          </cell>
          <cell r="E8">
            <v>0.5</v>
          </cell>
          <cell r="F8">
            <v>0.9</v>
          </cell>
          <cell r="G8">
            <v>0</v>
          </cell>
          <cell r="H8">
            <v>0</v>
          </cell>
          <cell r="I8">
            <v>0</v>
          </cell>
          <cell r="J8">
            <v>0</v>
          </cell>
          <cell r="K8">
            <v>0.85</v>
          </cell>
          <cell r="L8">
            <v>1</v>
          </cell>
          <cell r="M8">
            <v>1.25</v>
          </cell>
          <cell r="N8">
            <v>0.81</v>
          </cell>
          <cell r="O8">
            <v>0.81</v>
          </cell>
          <cell r="P8">
            <v>0.81</v>
          </cell>
          <cell r="Q8">
            <v>0.81</v>
          </cell>
        </row>
        <row r="9">
          <cell r="A9" t="str">
            <v>MN12-4</v>
          </cell>
          <cell r="B9">
            <v>0.5</v>
          </cell>
          <cell r="C9">
            <v>1.2</v>
          </cell>
          <cell r="D9">
            <v>1.8</v>
          </cell>
          <cell r="E9">
            <v>0.5</v>
          </cell>
          <cell r="F9">
            <v>1.2</v>
          </cell>
          <cell r="G9">
            <v>0</v>
          </cell>
          <cell r="H9">
            <v>0</v>
          </cell>
          <cell r="I9">
            <v>0</v>
          </cell>
          <cell r="J9">
            <v>0</v>
          </cell>
          <cell r="K9">
            <v>0.85</v>
          </cell>
          <cell r="L9">
            <v>1</v>
          </cell>
          <cell r="M9">
            <v>1.25</v>
          </cell>
          <cell r="N9">
            <v>1.08</v>
          </cell>
          <cell r="O9">
            <v>1.08</v>
          </cell>
          <cell r="P9">
            <v>1.08</v>
          </cell>
          <cell r="Q9">
            <v>1.08</v>
          </cell>
        </row>
        <row r="10">
          <cell r="A10" t="str">
            <v>MN15-5</v>
          </cell>
          <cell r="B10">
            <v>0.5</v>
          </cell>
          <cell r="C10">
            <v>1.5</v>
          </cell>
          <cell r="D10">
            <v>1.8</v>
          </cell>
          <cell r="E10">
            <v>0.5</v>
          </cell>
          <cell r="F10">
            <v>1.5</v>
          </cell>
          <cell r="G10">
            <v>0</v>
          </cell>
          <cell r="H10">
            <v>0</v>
          </cell>
          <cell r="I10">
            <v>0</v>
          </cell>
          <cell r="J10">
            <v>0</v>
          </cell>
          <cell r="K10">
            <v>0.85</v>
          </cell>
          <cell r="L10">
            <v>1</v>
          </cell>
          <cell r="M10">
            <v>1.25</v>
          </cell>
          <cell r="N10">
            <v>1.35</v>
          </cell>
          <cell r="O10">
            <v>1.35</v>
          </cell>
          <cell r="P10">
            <v>1.35</v>
          </cell>
          <cell r="Q10">
            <v>1.35</v>
          </cell>
        </row>
        <row r="11">
          <cell r="A11" t="str">
            <v>MN18-6</v>
          </cell>
          <cell r="B11">
            <v>0.6</v>
          </cell>
          <cell r="C11">
            <v>1.8</v>
          </cell>
          <cell r="D11">
            <v>1.8</v>
          </cell>
          <cell r="E11">
            <v>0.6</v>
          </cell>
          <cell r="F11">
            <v>1.8</v>
          </cell>
          <cell r="G11">
            <v>0</v>
          </cell>
          <cell r="H11">
            <v>0</v>
          </cell>
          <cell r="I11">
            <v>0</v>
          </cell>
          <cell r="J11">
            <v>0</v>
          </cell>
          <cell r="K11">
            <v>0.85</v>
          </cell>
          <cell r="L11">
            <v>1</v>
          </cell>
          <cell r="M11">
            <v>1.25</v>
          </cell>
          <cell r="N11">
            <v>1.9440000000000002</v>
          </cell>
          <cell r="O11">
            <v>1.9440000000000002</v>
          </cell>
          <cell r="P11">
            <v>1.9440000000000002</v>
          </cell>
          <cell r="Q11">
            <v>1.9440000000000002</v>
          </cell>
        </row>
        <row r="12">
          <cell r="A12" t="str">
            <v>MT-1</v>
          </cell>
          <cell r="B12">
            <v>1</v>
          </cell>
          <cell r="C12">
            <v>1.5</v>
          </cell>
          <cell r="D12">
            <v>1.8</v>
          </cell>
          <cell r="E12">
            <v>1</v>
          </cell>
          <cell r="F12">
            <v>1.5</v>
          </cell>
          <cell r="G12">
            <v>0</v>
          </cell>
          <cell r="H12">
            <v>0</v>
          </cell>
          <cell r="I12">
            <v>0</v>
          </cell>
          <cell r="J12">
            <v>0</v>
          </cell>
          <cell r="K12">
            <v>0.85</v>
          </cell>
          <cell r="L12">
            <v>1</v>
          </cell>
          <cell r="M12">
            <v>1.25</v>
          </cell>
          <cell r="N12">
            <v>2.7</v>
          </cell>
          <cell r="O12">
            <v>2.7</v>
          </cell>
          <cell r="P12">
            <v>2.7</v>
          </cell>
          <cell r="Q12">
            <v>2.7</v>
          </cell>
        </row>
        <row r="13">
          <cell r="A13" t="str">
            <v>MT-2</v>
          </cell>
          <cell r="B13">
            <v>1.2</v>
          </cell>
          <cell r="C13">
            <v>1.8</v>
          </cell>
          <cell r="D13">
            <v>1.8</v>
          </cell>
          <cell r="E13">
            <v>1.2</v>
          </cell>
          <cell r="F13">
            <v>1.8</v>
          </cell>
          <cell r="G13">
            <v>0</v>
          </cell>
          <cell r="H13">
            <v>0</v>
          </cell>
          <cell r="I13">
            <v>0</v>
          </cell>
          <cell r="J13">
            <v>0</v>
          </cell>
          <cell r="K13">
            <v>0.85</v>
          </cell>
          <cell r="L13">
            <v>1</v>
          </cell>
          <cell r="M13">
            <v>1.25</v>
          </cell>
          <cell r="N13">
            <v>3.8880000000000003</v>
          </cell>
          <cell r="O13">
            <v>3.8880000000000003</v>
          </cell>
          <cell r="P13">
            <v>3.8880000000000003</v>
          </cell>
          <cell r="Q13">
            <v>3.8880000000000003</v>
          </cell>
        </row>
        <row r="14">
          <cell r="A14" t="str">
            <v>MT-3</v>
          </cell>
          <cell r="B14">
            <v>1.4</v>
          </cell>
          <cell r="C14">
            <v>1.8</v>
          </cell>
          <cell r="D14">
            <v>1.8</v>
          </cell>
          <cell r="E14">
            <v>1.4</v>
          </cell>
          <cell r="F14">
            <v>1.8</v>
          </cell>
          <cell r="G14">
            <v>0</v>
          </cell>
          <cell r="H14">
            <v>0</v>
          </cell>
          <cell r="I14">
            <v>0</v>
          </cell>
          <cell r="J14">
            <v>0</v>
          </cell>
          <cell r="K14">
            <v>0.85</v>
          </cell>
          <cell r="L14">
            <v>1</v>
          </cell>
          <cell r="M14">
            <v>1.25</v>
          </cell>
          <cell r="N14">
            <v>4.5360000000000005</v>
          </cell>
          <cell r="O14">
            <v>4.5360000000000005</v>
          </cell>
          <cell r="P14">
            <v>4.5360000000000005</v>
          </cell>
          <cell r="Q14">
            <v>4.5360000000000005</v>
          </cell>
        </row>
        <row r="15">
          <cell r="A15" t="str">
            <v>MT-4</v>
          </cell>
          <cell r="B15">
            <v>2</v>
          </cell>
          <cell r="C15">
            <v>1.4</v>
          </cell>
          <cell r="D15">
            <v>1.8</v>
          </cell>
          <cell r="E15">
            <v>2</v>
          </cell>
          <cell r="F15">
            <v>1.4</v>
          </cell>
          <cell r="G15">
            <v>0</v>
          </cell>
          <cell r="H15">
            <v>0</v>
          </cell>
          <cell r="I15">
            <v>0</v>
          </cell>
          <cell r="J15">
            <v>0</v>
          </cell>
          <cell r="K15">
            <v>0.85</v>
          </cell>
          <cell r="L15">
            <v>1</v>
          </cell>
          <cell r="M15">
            <v>1.25</v>
          </cell>
          <cell r="N15">
            <v>5.04</v>
          </cell>
          <cell r="O15">
            <v>5.04</v>
          </cell>
          <cell r="P15">
            <v>5.04</v>
          </cell>
          <cell r="Q15">
            <v>5.04</v>
          </cell>
        </row>
        <row r="16">
          <cell r="A16" t="str">
            <v>MT-5</v>
          </cell>
          <cell r="B16">
            <v>2.2</v>
          </cell>
          <cell r="C16">
            <v>1.6</v>
          </cell>
          <cell r="D16">
            <v>1.8</v>
          </cell>
          <cell r="E16">
            <v>2.2</v>
          </cell>
          <cell r="F16">
            <v>1.6</v>
          </cell>
          <cell r="G16">
            <v>0</v>
          </cell>
          <cell r="H16">
            <v>0</v>
          </cell>
          <cell r="I16">
            <v>0</v>
          </cell>
          <cell r="J16">
            <v>0</v>
          </cell>
          <cell r="K16">
            <v>0.85</v>
          </cell>
          <cell r="L16">
            <v>1</v>
          </cell>
          <cell r="M16">
            <v>1.25</v>
          </cell>
          <cell r="N16">
            <v>6.336000000000001</v>
          </cell>
          <cell r="O16">
            <v>6.336000000000001</v>
          </cell>
          <cell r="P16">
            <v>6.336000000000001</v>
          </cell>
          <cell r="Q16">
            <v>6.336000000000001</v>
          </cell>
        </row>
        <row r="17">
          <cell r="A17" t="str">
            <v>MT-6</v>
          </cell>
          <cell r="B17">
            <v>2.2</v>
          </cell>
          <cell r="C17">
            <v>1.8</v>
          </cell>
          <cell r="D17">
            <v>2.3</v>
          </cell>
          <cell r="E17">
            <v>2.2</v>
          </cell>
          <cell r="F17">
            <v>1.8</v>
          </cell>
          <cell r="G17">
            <v>0</v>
          </cell>
          <cell r="H17">
            <v>0</v>
          </cell>
          <cell r="I17">
            <v>0</v>
          </cell>
          <cell r="J17">
            <v>0</v>
          </cell>
          <cell r="K17">
            <v>0.85</v>
          </cell>
          <cell r="L17">
            <v>1</v>
          </cell>
          <cell r="M17">
            <v>1.25</v>
          </cell>
          <cell r="N17">
            <v>9.107999999999999</v>
          </cell>
          <cell r="O17">
            <v>9.107999999999999</v>
          </cell>
          <cell r="P17">
            <v>9.107999999999999</v>
          </cell>
          <cell r="Q17">
            <v>9.107999999999999</v>
          </cell>
        </row>
        <row r="18">
          <cell r="A18" t="str">
            <v>MG-1</v>
          </cell>
          <cell r="B18">
            <v>2.8</v>
          </cell>
          <cell r="C18">
            <v>1.2</v>
          </cell>
          <cell r="D18">
            <v>1.8</v>
          </cell>
          <cell r="E18">
            <v>2.8</v>
          </cell>
          <cell r="F18">
            <v>1.2</v>
          </cell>
          <cell r="G18">
            <v>0</v>
          </cell>
          <cell r="H18">
            <v>0</v>
          </cell>
          <cell r="I18">
            <v>0</v>
          </cell>
          <cell r="J18">
            <v>0</v>
          </cell>
          <cell r="K18">
            <v>0.85</v>
          </cell>
          <cell r="L18">
            <v>1</v>
          </cell>
          <cell r="M18">
            <v>1.25</v>
          </cell>
          <cell r="N18">
            <v>6.048</v>
          </cell>
          <cell r="O18">
            <v>6.048</v>
          </cell>
          <cell r="P18">
            <v>6.048</v>
          </cell>
          <cell r="Q18">
            <v>6.048</v>
          </cell>
        </row>
        <row r="19">
          <cell r="A19" t="str">
            <v>MG-2</v>
          </cell>
          <cell r="B19">
            <v>2.4</v>
          </cell>
          <cell r="C19">
            <v>1.8</v>
          </cell>
          <cell r="D19">
            <v>1.8</v>
          </cell>
          <cell r="E19">
            <v>2.4</v>
          </cell>
          <cell r="F19">
            <v>1.8</v>
          </cell>
          <cell r="G19">
            <v>0</v>
          </cell>
          <cell r="H19">
            <v>0</v>
          </cell>
          <cell r="I19">
            <v>0</v>
          </cell>
          <cell r="J19">
            <v>0</v>
          </cell>
          <cell r="K19">
            <v>0.85</v>
          </cell>
          <cell r="L19">
            <v>1</v>
          </cell>
          <cell r="M19">
            <v>1.25</v>
          </cell>
          <cell r="N19">
            <v>7.776000000000001</v>
          </cell>
          <cell r="O19">
            <v>7.776000000000001</v>
          </cell>
          <cell r="P19">
            <v>7.776000000000001</v>
          </cell>
          <cell r="Q19">
            <v>7.776000000000001</v>
          </cell>
        </row>
        <row r="20">
          <cell r="A20" t="str">
            <v>T32-29</v>
          </cell>
          <cell r="B20">
            <v>2.9</v>
          </cell>
          <cell r="C20">
            <v>2.9</v>
          </cell>
          <cell r="D20">
            <v>3.2</v>
          </cell>
          <cell r="E20">
            <v>2.9</v>
          </cell>
          <cell r="F20">
            <v>2.9</v>
          </cell>
          <cell r="G20">
            <v>0</v>
          </cell>
          <cell r="H20">
            <v>0</v>
          </cell>
          <cell r="I20">
            <v>0</v>
          </cell>
          <cell r="J20">
            <v>0</v>
          </cell>
          <cell r="K20">
            <v>0.85</v>
          </cell>
          <cell r="L20">
            <v>1</v>
          </cell>
          <cell r="M20">
            <v>1.25</v>
          </cell>
          <cell r="N20">
            <v>26.912</v>
          </cell>
          <cell r="O20">
            <v>26.912</v>
          </cell>
          <cell r="P20">
            <v>26.912</v>
          </cell>
          <cell r="Q20">
            <v>26.912</v>
          </cell>
        </row>
        <row r="22">
          <cell r="A22" t="str">
            <v>GHI CHUÙ:</v>
          </cell>
          <cell r="C22" t="str">
            <v>Khoái löôïng ñaát ñaøo moùng tính theo cong thöùc sau :</v>
          </cell>
        </row>
        <row r="23">
          <cell r="D23" t="str">
            <v>V = ha1ùb1+mh^2(a1ù+b1) + 4/3m^2xh^3</v>
          </cell>
        </row>
        <row r="24">
          <cell r="A24" t="str">
            <v>Trong ñoù : a &amp; b chieàu daøi vaø roäng ñaùy moùng</v>
          </cell>
        </row>
        <row r="25">
          <cell r="C25" t="str">
            <v>* a 1 = a + 2a0</v>
          </cell>
          <cell r="F25" t="str">
            <v> b 1 = b + 2a0</v>
          </cell>
        </row>
        <row r="26">
          <cell r="C26" t="str">
            <v>* H ñoä saâu choân moùng </v>
          </cell>
        </row>
        <row r="27">
          <cell r="C27" t="str">
            <v>* m  ñoä doác maùi môû moùng tuøy thuoäc caáp ñaát ñaù &amp; ñoä saâu choân moùng H theo QP 4487-87</v>
          </cell>
        </row>
        <row r="28">
          <cell r="C28" t="str">
            <v>m1 = 0 ñaù &amp; ñaát c.IV</v>
          </cell>
          <cell r="G28" t="str">
            <v>m2=0,25(0,5)ñaát c.III</v>
          </cell>
          <cell r="K28" t="str">
            <v>m3 = 0,5(0,75) ñaát c.II</v>
          </cell>
        </row>
        <row r="29">
          <cell r="C29" t="str">
            <v>  m4 = 0,67(1,0) ñaát c.I</v>
          </cell>
          <cell r="G29" t="str">
            <v>  m5 = 1,0(1,25) ñaát c.I ( caùt,ñaát möôïn )</v>
          </cell>
        </row>
        <row r="30">
          <cell r="C30" t="str">
            <v>Chæ soá m ngoaøi ngoaëc öùng vôùi H &lt;=3m</v>
          </cell>
          <cell r="J30" t="str">
            <v>Chæ soá trong ngoaëc öùng vôùi H =3-5 m</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s>
    <sheetDataSet>
      <sheetData sheetId="0">
        <row r="9">
          <cell r="N9">
            <v>118182</v>
          </cell>
        </row>
        <row r="16">
          <cell r="N16">
            <v>759</v>
          </cell>
        </row>
        <row r="17">
          <cell r="N17">
            <v>55000</v>
          </cell>
        </row>
        <row r="38">
          <cell r="N38">
            <v>4.5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ang tinh Dieu hoa"/>
      <sheetName val="Th_s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H (3)"/>
      <sheetName val="TH (2)"/>
      <sheetName val="TH"/>
      <sheetName val="kl-pluc"/>
      <sheetName val="clvt-pluc"/>
      <sheetName val="th-pluc"/>
      <sheetName val="kl-nlv"/>
      <sheetName val="clvt-nlv"/>
      <sheetName val="th-d"/>
      <sheetName val="th-NLV"/>
      <sheetName val="kl-be"/>
      <sheetName val="clvt-be"/>
      <sheetName val="th-be"/>
      <sheetName val="kl-n"/>
      <sheetName val="th-n"/>
      <sheetName val="kl-h"/>
      <sheetName val="clvt-h"/>
      <sheetName val="th-h"/>
      <sheetName val="kl-s"/>
      <sheetName val="clvt-s"/>
      <sheetName val="th-s"/>
      <sheetName val="kl-tr"/>
      <sheetName val="clvt-tr"/>
      <sheetName val="th-tr"/>
      <sheetName val="th-NLV (2)"/>
      <sheetName val="Tro giup"/>
    </sheetNames>
    <sheetDataSet>
      <sheetData sheetId="25">
        <row r="1">
          <cell r="A1" t="str">
            <v>Dutoan2001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sheetDataSet>
      <sheetData sheetId="5">
        <row r="11">
          <cell r="C11">
            <v>9717744.653</v>
          </cell>
        </row>
        <row r="12">
          <cell r="C12">
            <v>5035704.126000001</v>
          </cell>
        </row>
        <row r="13">
          <cell r="C13">
            <v>4682040.527000001</v>
          </cell>
        </row>
        <row r="14">
          <cell r="C14">
            <v>131849.05</v>
          </cell>
        </row>
        <row r="15">
          <cell r="C15">
            <v>0</v>
          </cell>
        </row>
        <row r="16">
          <cell r="C16">
            <v>9585895.603</v>
          </cell>
        </row>
        <row r="17">
          <cell r="C17">
            <v>6155589.0479999995</v>
          </cell>
        </row>
        <row r="18">
          <cell r="C18">
            <v>3600826.091</v>
          </cell>
        </row>
        <row r="19">
          <cell r="C19">
            <v>12764.134</v>
          </cell>
        </row>
        <row r="20">
          <cell r="C20">
            <v>0</v>
          </cell>
        </row>
        <row r="21">
          <cell r="C21">
            <v>2440427.9729999998</v>
          </cell>
        </row>
        <row r="22">
          <cell r="C22">
            <v>11000</v>
          </cell>
        </row>
        <row r="24">
          <cell r="C24">
            <v>0</v>
          </cell>
        </row>
        <row r="25">
          <cell r="C25">
            <v>0</v>
          </cell>
        </row>
        <row r="26">
          <cell r="C26">
            <v>3430306.5550000006</v>
          </cell>
        </row>
      </sheetData>
      <sheetData sheetId="7">
        <row r="11">
          <cell r="C11">
            <v>691833866.168</v>
          </cell>
        </row>
        <row r="12">
          <cell r="C12">
            <v>233324363.95100003</v>
          </cell>
        </row>
        <row r="13">
          <cell r="C13">
            <v>458509502.217</v>
          </cell>
        </row>
        <row r="14">
          <cell r="C14">
            <v>3874558.414</v>
          </cell>
        </row>
        <row r="15">
          <cell r="C15">
            <v>43292.304</v>
          </cell>
        </row>
        <row r="16">
          <cell r="C16">
            <v>687959307.754</v>
          </cell>
        </row>
        <row r="17">
          <cell r="C17">
            <v>669845254.5439999</v>
          </cell>
        </row>
        <row r="18">
          <cell r="C18">
            <v>14226050.412000002</v>
          </cell>
        </row>
        <row r="19">
          <cell r="C19">
            <v>4749244.773</v>
          </cell>
        </row>
        <row r="20">
          <cell r="C20">
            <v>649060962.2379999</v>
          </cell>
        </row>
        <row r="21">
          <cell r="C21">
            <v>1808997.121</v>
          </cell>
        </row>
        <row r="23">
          <cell r="C23">
            <v>0</v>
          </cell>
        </row>
        <row r="24">
          <cell r="C24">
            <v>0</v>
          </cell>
        </row>
        <row r="25">
          <cell r="C25">
            <v>18114053.21</v>
          </cell>
        </row>
      </sheetData>
      <sheetData sheetId="11">
        <row r="11">
          <cell r="C11">
            <v>701551610.8210001</v>
          </cell>
          <cell r="D11">
            <v>238360068.077</v>
          </cell>
          <cell r="E11">
            <v>463191542.7439998</v>
          </cell>
          <cell r="F11">
            <v>4006407.4639999997</v>
          </cell>
          <cell r="G11">
            <v>43292.304</v>
          </cell>
          <cell r="H11">
            <v>697545203.357</v>
          </cell>
          <cell r="I11">
            <v>676000843.592</v>
          </cell>
          <cell r="J11">
            <v>17826876.503</v>
          </cell>
          <cell r="K11">
            <v>4762008.907000001</v>
          </cell>
          <cell r="L11">
            <v>0</v>
          </cell>
          <cell r="M11">
            <v>651501390.211</v>
          </cell>
          <cell r="N11">
            <v>1819997.121</v>
          </cell>
          <cell r="P11">
            <v>0</v>
          </cell>
          <cell r="Q11">
            <v>0</v>
          </cell>
          <cell r="R11">
            <v>21544359.764999997</v>
          </cell>
        </row>
        <row r="12">
          <cell r="C12">
            <v>117815530.68199998</v>
          </cell>
          <cell r="D12">
            <v>103284463.944</v>
          </cell>
          <cell r="E12">
            <v>14531066.738</v>
          </cell>
          <cell r="F12">
            <v>1363782.004</v>
          </cell>
          <cell r="G12">
            <v>0</v>
          </cell>
          <cell r="H12">
            <v>116451748.67799999</v>
          </cell>
          <cell r="I12">
            <v>113482606.787</v>
          </cell>
          <cell r="J12">
            <v>1750628.55</v>
          </cell>
          <cell r="K12">
            <v>422999.2</v>
          </cell>
          <cell r="L12">
            <v>0</v>
          </cell>
          <cell r="M12">
            <v>111308978.037</v>
          </cell>
          <cell r="N12">
            <v>1</v>
          </cell>
          <cell r="O12">
            <v>0</v>
          </cell>
          <cell r="P12">
            <v>0</v>
          </cell>
          <cell r="Q12">
            <v>0</v>
          </cell>
          <cell r="R12">
            <v>2969141.8910000003</v>
          </cell>
        </row>
        <row r="17">
          <cell r="C17">
            <v>3455188.887</v>
          </cell>
          <cell r="D17">
            <v>3453689.153</v>
          </cell>
          <cell r="E17">
            <v>1499.7339999999385</v>
          </cell>
          <cell r="F17">
            <v>2</v>
          </cell>
          <cell r="G17">
            <v>0</v>
          </cell>
          <cell r="H17">
            <v>3455186.887</v>
          </cell>
          <cell r="I17">
            <v>1938168.877</v>
          </cell>
          <cell r="J17">
            <v>372247.193</v>
          </cell>
          <cell r="K17">
            <v>0</v>
          </cell>
          <cell r="L17">
            <v>0</v>
          </cell>
          <cell r="M17">
            <v>1565920.6840000001</v>
          </cell>
          <cell r="N17">
            <v>1</v>
          </cell>
          <cell r="O17">
            <v>0</v>
          </cell>
          <cell r="P17">
            <v>0</v>
          </cell>
          <cell r="Q17">
            <v>0</v>
          </cell>
          <cell r="R17">
            <v>1517018.01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 Id="rId3" Type="http://schemas.openxmlformats.org/officeDocument/2006/relationships/drawing" Target="../drawings/drawing10.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1"/>
  <sheetViews>
    <sheetView view="pageBreakPreview" zoomScaleSheetLayoutView="100" zoomScalePageLayoutView="0" workbookViewId="0" topLeftCell="A1">
      <selection activeCell="B4" sqref="B4"/>
    </sheetView>
  </sheetViews>
  <sheetFormatPr defaultColWidth="8.796875" defaultRowHeight="15"/>
  <cols>
    <col min="1" max="1" width="23.5" style="1" customWidth="1"/>
    <col min="2" max="2" width="99.3984375" style="1" customWidth="1"/>
    <col min="3" max="16384" width="9" style="1" customWidth="1"/>
  </cols>
  <sheetData>
    <row r="2" spans="1:2" ht="62.25" customHeight="1">
      <c r="A2" s="667" t="s">
        <v>59</v>
      </c>
      <c r="B2" s="667"/>
    </row>
    <row r="3" spans="1:2" ht="24.75" customHeight="1">
      <c r="A3" s="2" t="s">
        <v>60</v>
      </c>
      <c r="B3" s="3" t="s">
        <v>499</v>
      </c>
    </row>
    <row r="4" spans="1:2" ht="24.75" customHeight="1">
      <c r="A4" s="2" t="s">
        <v>61</v>
      </c>
      <c r="B4" s="3" t="s">
        <v>62</v>
      </c>
    </row>
    <row r="5" spans="1:2" ht="24.75" customHeight="1">
      <c r="A5" s="2" t="s">
        <v>63</v>
      </c>
      <c r="B5" s="4" t="s">
        <v>64</v>
      </c>
    </row>
    <row r="6" spans="1:2" ht="24.75" customHeight="1">
      <c r="A6" s="2" t="s">
        <v>65</v>
      </c>
      <c r="B6" s="4" t="s">
        <v>66</v>
      </c>
    </row>
    <row r="7" spans="1:2" ht="24.75" customHeight="1">
      <c r="A7" s="2" t="s">
        <v>67</v>
      </c>
      <c r="B7" s="5" t="s">
        <v>68</v>
      </c>
    </row>
    <row r="8" spans="1:2" ht="24.75" customHeight="1">
      <c r="A8" s="6" t="s">
        <v>69</v>
      </c>
      <c r="B8" s="3" t="s">
        <v>498</v>
      </c>
    </row>
    <row r="10" spans="1:2" ht="58.5" customHeight="1">
      <c r="A10" s="668" t="s">
        <v>70</v>
      </c>
      <c r="B10" s="668"/>
    </row>
    <row r="11" spans="1:2" ht="15.75">
      <c r="A11" s="669" t="s">
        <v>71</v>
      </c>
      <c r="B11" s="669"/>
    </row>
  </sheetData>
  <sheetProtection/>
  <mergeCells count="3">
    <mergeCell ref="A2:B2"/>
    <mergeCell ref="A10:B10"/>
    <mergeCell ref="A11:B11"/>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R545"/>
  <sheetViews>
    <sheetView showZeros="0" view="pageBreakPreview" zoomScaleNormal="80" zoomScaleSheetLayoutView="100" zoomScalePageLayoutView="0" workbookViewId="0" topLeftCell="A1">
      <selection activeCell="D27" sqref="D27"/>
    </sheetView>
  </sheetViews>
  <sheetFormatPr defaultColWidth="8.796875" defaultRowHeight="15"/>
  <cols>
    <col min="1" max="1" width="4" style="137" customWidth="1"/>
    <col min="2" max="2" width="31.5" style="137" customWidth="1"/>
    <col min="3" max="3" width="12.09765625" style="137" customWidth="1"/>
    <col min="4" max="4" width="11.09765625" style="137" customWidth="1"/>
    <col min="5" max="10" width="9.3984375" style="137" customWidth="1"/>
    <col min="11" max="11" width="10.5" style="137" customWidth="1"/>
    <col min="12" max="12" width="9.3984375" style="137" customWidth="1"/>
    <col min="13" max="13" width="11.3984375" style="136" hidden="1" customWidth="1"/>
    <col min="14" max="14" width="18.09765625" style="136" hidden="1" customWidth="1"/>
    <col min="15" max="15" width="10.8984375" style="136" hidden="1" customWidth="1"/>
    <col min="16" max="16" width="13.19921875" style="136" hidden="1" customWidth="1"/>
    <col min="17" max="17" width="0" style="136" hidden="1" customWidth="1"/>
    <col min="18" max="18" width="9.5" style="136" hidden="1" customWidth="1"/>
    <col min="19" max="16384" width="9" style="137" customWidth="1"/>
  </cols>
  <sheetData>
    <row r="1" spans="1:13" ht="17.25" customHeight="1">
      <c r="A1" s="733" t="s">
        <v>174</v>
      </c>
      <c r="B1" s="734"/>
      <c r="C1" s="735" t="s">
        <v>175</v>
      </c>
      <c r="D1" s="735"/>
      <c r="E1" s="735"/>
      <c r="F1" s="735"/>
      <c r="G1" s="735"/>
      <c r="H1" s="735"/>
      <c r="I1" s="735"/>
      <c r="J1" s="736" t="s">
        <v>74</v>
      </c>
      <c r="K1" s="736"/>
      <c r="L1" s="736"/>
      <c r="M1" s="135"/>
    </row>
    <row r="2" spans="1:13" ht="16.5" customHeight="1">
      <c r="A2" s="13" t="s">
        <v>75</v>
      </c>
      <c r="B2" s="13"/>
      <c r="C2" s="735" t="s">
        <v>176</v>
      </c>
      <c r="D2" s="735"/>
      <c r="E2" s="735"/>
      <c r="F2" s="735"/>
      <c r="G2" s="735"/>
      <c r="H2" s="735"/>
      <c r="I2" s="735"/>
      <c r="J2" s="737" t="str">
        <f>'Thong tin'!B4</f>
        <v>Cục THADS tỉnh Kon Tum</v>
      </c>
      <c r="K2" s="737"/>
      <c r="L2" s="737"/>
      <c r="M2" s="135"/>
    </row>
    <row r="3" spans="1:13" ht="16.5" customHeight="1">
      <c r="A3" s="672" t="s">
        <v>77</v>
      </c>
      <c r="B3" s="672"/>
      <c r="C3" s="732" t="str">
        <f>'Thong tin'!B3</f>
        <v>6 tháng / năm 2019</v>
      </c>
      <c r="D3" s="732"/>
      <c r="E3" s="732"/>
      <c r="F3" s="732"/>
      <c r="G3" s="732"/>
      <c r="H3" s="732"/>
      <c r="I3" s="732"/>
      <c r="J3" s="96" t="s">
        <v>78</v>
      </c>
      <c r="K3" s="96"/>
      <c r="L3" s="96"/>
      <c r="M3" s="135"/>
    </row>
    <row r="4" spans="1:13" ht="13.5" customHeight="1">
      <c r="A4" s="13" t="s">
        <v>177</v>
      </c>
      <c r="B4" s="13"/>
      <c r="C4" s="14"/>
      <c r="D4" s="138"/>
      <c r="E4" s="138"/>
      <c r="F4" s="139"/>
      <c r="G4" s="139"/>
      <c r="H4" s="139"/>
      <c r="I4" s="139"/>
      <c r="J4" s="737" t="s">
        <v>80</v>
      </c>
      <c r="K4" s="737"/>
      <c r="L4" s="737"/>
      <c r="M4" s="135"/>
    </row>
    <row r="5" spans="1:13" ht="14.25" customHeight="1">
      <c r="A5" s="138"/>
      <c r="B5" s="138"/>
      <c r="C5" s="138"/>
      <c r="D5" s="138"/>
      <c r="E5" s="738" t="s">
        <v>178</v>
      </c>
      <c r="F5" s="738"/>
      <c r="G5" s="738"/>
      <c r="H5" s="738"/>
      <c r="I5" s="738"/>
      <c r="J5" s="138"/>
      <c r="K5" s="739" t="s">
        <v>152</v>
      </c>
      <c r="L5" s="739"/>
      <c r="M5" s="135"/>
    </row>
    <row r="6" spans="1:16" ht="17.25" customHeight="1">
      <c r="A6" s="740" t="s">
        <v>179</v>
      </c>
      <c r="B6" s="741"/>
      <c r="C6" s="746" t="s">
        <v>6</v>
      </c>
      <c r="D6" s="747" t="s">
        <v>180</v>
      </c>
      <c r="E6" s="747"/>
      <c r="F6" s="747"/>
      <c r="G6" s="747"/>
      <c r="H6" s="747"/>
      <c r="I6" s="747"/>
      <c r="J6" s="747"/>
      <c r="K6" s="747"/>
      <c r="L6" s="747"/>
      <c r="M6" s="135"/>
      <c r="N6" s="748" t="s">
        <v>181</v>
      </c>
      <c r="O6" s="748"/>
      <c r="P6" s="748"/>
    </row>
    <row r="7" spans="1:13" ht="18" customHeight="1">
      <c r="A7" s="742"/>
      <c r="B7" s="743"/>
      <c r="C7" s="746"/>
      <c r="D7" s="749" t="s">
        <v>182</v>
      </c>
      <c r="E7" s="750"/>
      <c r="F7" s="750"/>
      <c r="G7" s="750"/>
      <c r="H7" s="750"/>
      <c r="I7" s="750"/>
      <c r="J7" s="751"/>
      <c r="K7" s="752" t="s">
        <v>183</v>
      </c>
      <c r="L7" s="752" t="s">
        <v>184</v>
      </c>
      <c r="M7" s="135"/>
    </row>
    <row r="8" spans="1:13" ht="15.75" customHeight="1">
      <c r="A8" s="742"/>
      <c r="B8" s="743"/>
      <c r="C8" s="746"/>
      <c r="D8" s="746" t="s">
        <v>92</v>
      </c>
      <c r="E8" s="757" t="s">
        <v>93</v>
      </c>
      <c r="F8" s="758"/>
      <c r="G8" s="758"/>
      <c r="H8" s="758"/>
      <c r="I8" s="758"/>
      <c r="J8" s="759"/>
      <c r="K8" s="753"/>
      <c r="L8" s="755"/>
      <c r="M8" s="135"/>
    </row>
    <row r="9" spans="1:16" ht="18" customHeight="1">
      <c r="A9" s="744"/>
      <c r="B9" s="745"/>
      <c r="C9" s="746"/>
      <c r="D9" s="746"/>
      <c r="E9" s="140" t="s">
        <v>46</v>
      </c>
      <c r="F9" s="140" t="s">
        <v>47</v>
      </c>
      <c r="G9" s="140" t="s">
        <v>48</v>
      </c>
      <c r="H9" s="140" t="s">
        <v>49</v>
      </c>
      <c r="I9" s="140" t="s">
        <v>50</v>
      </c>
      <c r="J9" s="140" t="s">
        <v>51</v>
      </c>
      <c r="K9" s="754"/>
      <c r="L9" s="756"/>
      <c r="M9" s="760" t="s">
        <v>185</v>
      </c>
      <c r="N9" s="760"/>
      <c r="O9" s="760"/>
      <c r="P9" s="760"/>
    </row>
    <row r="10" spans="1:18" s="146" customFormat="1" ht="14.25" customHeight="1">
      <c r="A10" s="761" t="s">
        <v>0</v>
      </c>
      <c r="B10" s="762"/>
      <c r="C10" s="141">
        <v>1</v>
      </c>
      <c r="D10" s="142">
        <v>2</v>
      </c>
      <c r="E10" s="141">
        <v>3</v>
      </c>
      <c r="F10" s="142">
        <v>4</v>
      </c>
      <c r="G10" s="141">
        <v>5</v>
      </c>
      <c r="H10" s="142">
        <v>6</v>
      </c>
      <c r="I10" s="141">
        <v>7</v>
      </c>
      <c r="J10" s="142">
        <v>8</v>
      </c>
      <c r="K10" s="141">
        <v>9</v>
      </c>
      <c r="L10" s="142">
        <v>10</v>
      </c>
      <c r="M10" s="143" t="s">
        <v>186</v>
      </c>
      <c r="N10" s="144" t="s">
        <v>187</v>
      </c>
      <c r="O10" s="144" t="s">
        <v>188</v>
      </c>
      <c r="P10" s="144" t="s">
        <v>189</v>
      </c>
      <c r="Q10" s="145"/>
      <c r="R10" s="145"/>
    </row>
    <row r="11" spans="1:18" s="148" customFormat="1" ht="18" customHeight="1">
      <c r="A11" s="27" t="s">
        <v>9</v>
      </c>
      <c r="B11" s="28" t="s">
        <v>97</v>
      </c>
      <c r="C11" s="122">
        <v>735176394.8180001</v>
      </c>
      <c r="D11" s="122">
        <v>12512067.937999997</v>
      </c>
      <c r="E11" s="122">
        <v>8808384.240999997</v>
      </c>
      <c r="F11" s="122">
        <v>7200</v>
      </c>
      <c r="G11" s="122">
        <v>1283393.6</v>
      </c>
      <c r="H11" s="122">
        <v>1984309.2970000003</v>
      </c>
      <c r="I11" s="122">
        <v>173143.8</v>
      </c>
      <c r="J11" s="122">
        <v>255637</v>
      </c>
      <c r="K11" s="122">
        <v>566401365.8270001</v>
      </c>
      <c r="L11" s="122">
        <v>156262961.053</v>
      </c>
      <c r="M11" s="147">
        <f>'[7]03'!C11+'[7]04'!C11</f>
        <v>701551610.821</v>
      </c>
      <c r="N11" s="147">
        <f>C11-M11</f>
        <v>33624783.9970001</v>
      </c>
      <c r="O11" s="147">
        <f>'[7]07'!C11</f>
        <v>701551610.8210001</v>
      </c>
      <c r="P11" s="147">
        <f>C11-O11</f>
        <v>33624783.99699998</v>
      </c>
      <c r="Q11" s="11"/>
      <c r="R11" s="11"/>
    </row>
    <row r="12" spans="1:18" s="148" customFormat="1" ht="18" customHeight="1">
      <c r="A12" s="31">
        <v>1</v>
      </c>
      <c r="B12" s="32" t="s">
        <v>21</v>
      </c>
      <c r="C12" s="123">
        <v>658937290.8180001</v>
      </c>
      <c r="D12" s="124">
        <v>7658173.5299999975</v>
      </c>
      <c r="E12" s="124">
        <v>6568509.949999998</v>
      </c>
      <c r="F12" s="124">
        <v>0</v>
      </c>
      <c r="G12" s="124">
        <v>402970.6</v>
      </c>
      <c r="H12" s="124">
        <v>529568.18</v>
      </c>
      <c r="I12" s="124">
        <v>157123.8</v>
      </c>
      <c r="J12" s="124">
        <v>1</v>
      </c>
      <c r="K12" s="124">
        <v>526493975.0870001</v>
      </c>
      <c r="L12" s="124">
        <v>124785142.20099999</v>
      </c>
      <c r="M12" s="111">
        <f>'[7]03'!C12+'[7]04'!C12</f>
        <v>238360068.07700002</v>
      </c>
      <c r="N12" s="111">
        <f aca="true" t="shared" si="0" ref="N12:N26">C12-M12</f>
        <v>420577222.74100006</v>
      </c>
      <c r="O12" s="111">
        <f>'[7]07'!D11</f>
        <v>238360068.077</v>
      </c>
      <c r="P12" s="111">
        <f aca="true" t="shared" si="1" ref="P12:P26">C12-O12</f>
        <v>420577222.74100006</v>
      </c>
      <c r="Q12" s="149"/>
      <c r="R12" s="30"/>
    </row>
    <row r="13" spans="1:18" s="148" customFormat="1" ht="18" customHeight="1">
      <c r="A13" s="31">
        <v>2</v>
      </c>
      <c r="B13" s="32" t="s">
        <v>98</v>
      </c>
      <c r="C13" s="123">
        <v>76239104.00000003</v>
      </c>
      <c r="D13" s="124">
        <v>4853894.408</v>
      </c>
      <c r="E13" s="124">
        <v>2239874.2909999993</v>
      </c>
      <c r="F13" s="124">
        <v>7200</v>
      </c>
      <c r="G13" s="124">
        <v>880423</v>
      </c>
      <c r="H13" s="124">
        <v>1454741.117</v>
      </c>
      <c r="I13" s="124">
        <v>16020</v>
      </c>
      <c r="J13" s="124">
        <v>255636</v>
      </c>
      <c r="K13" s="124">
        <v>39907390.74000003</v>
      </c>
      <c r="L13" s="124">
        <v>31477818.852</v>
      </c>
      <c r="M13" s="111">
        <f>'[7]03'!C13+'[7]04'!C13</f>
        <v>463191542.744</v>
      </c>
      <c r="N13" s="111">
        <f t="shared" si="0"/>
        <v>-386952438.74399996</v>
      </c>
      <c r="O13" s="111">
        <f>'[7]07'!E11</f>
        <v>463191542.7439998</v>
      </c>
      <c r="P13" s="111">
        <f t="shared" si="1"/>
        <v>-386952438.7439997</v>
      </c>
      <c r="Q13" s="149"/>
      <c r="R13" s="30"/>
    </row>
    <row r="14" spans="1:18" s="148" customFormat="1" ht="18" customHeight="1">
      <c r="A14" s="34" t="s">
        <v>10</v>
      </c>
      <c r="B14" s="35" t="s">
        <v>99</v>
      </c>
      <c r="C14" s="125">
        <v>6162576.422</v>
      </c>
      <c r="D14" s="126">
        <v>622933.667</v>
      </c>
      <c r="E14" s="126">
        <v>322933.667</v>
      </c>
      <c r="F14" s="126">
        <v>0</v>
      </c>
      <c r="G14" s="126">
        <v>300000</v>
      </c>
      <c r="H14" s="126">
        <v>0</v>
      </c>
      <c r="I14" s="126">
        <v>0</v>
      </c>
      <c r="J14" s="126">
        <v>0</v>
      </c>
      <c r="K14" s="126">
        <v>3776074.58</v>
      </c>
      <c r="L14" s="126">
        <v>1763568.175</v>
      </c>
      <c r="M14" s="111">
        <f>'[7]03'!C14+'[7]04'!C14</f>
        <v>4006407.4639999997</v>
      </c>
      <c r="N14" s="111">
        <f t="shared" si="0"/>
        <v>2156168.9580000006</v>
      </c>
      <c r="O14" s="111">
        <f>'[7]07'!F11</f>
        <v>4006407.4639999997</v>
      </c>
      <c r="P14" s="111">
        <f t="shared" si="1"/>
        <v>2156168.9580000006</v>
      </c>
      <c r="Q14" s="11"/>
      <c r="R14" s="30"/>
    </row>
    <row r="15" spans="1:18" s="148" customFormat="1" ht="18" customHeight="1">
      <c r="A15" s="37" t="s">
        <v>11</v>
      </c>
      <c r="B15" s="38" t="s">
        <v>100</v>
      </c>
      <c r="C15" s="123">
        <v>6494761.748</v>
      </c>
      <c r="D15" s="124">
        <v>310651.83499999996</v>
      </c>
      <c r="E15" s="124">
        <v>310651.83499999996</v>
      </c>
      <c r="F15" s="124">
        <v>0</v>
      </c>
      <c r="G15" s="124">
        <v>0</v>
      </c>
      <c r="H15" s="124">
        <v>0</v>
      </c>
      <c r="I15" s="124">
        <v>0</v>
      </c>
      <c r="J15" s="124">
        <v>0</v>
      </c>
      <c r="K15" s="124">
        <v>4468909.913</v>
      </c>
      <c r="L15" s="124">
        <v>1715200</v>
      </c>
      <c r="M15" s="111">
        <f>'[7]03'!C15+'[7]04'!C15</f>
        <v>43292.304</v>
      </c>
      <c r="N15" s="111">
        <f t="shared" si="0"/>
        <v>6451469.444</v>
      </c>
      <c r="O15" s="111">
        <f>'[7]07'!G11</f>
        <v>43292.304</v>
      </c>
      <c r="P15" s="111">
        <f t="shared" si="1"/>
        <v>6451469.444</v>
      </c>
      <c r="Q15" s="11"/>
      <c r="R15" s="11"/>
    </row>
    <row r="16" spans="1:18" s="148" customFormat="1" ht="18" customHeight="1">
      <c r="A16" s="34" t="s">
        <v>12</v>
      </c>
      <c r="B16" s="35" t="s">
        <v>4</v>
      </c>
      <c r="C16" s="125">
        <v>729013818.396</v>
      </c>
      <c r="D16" s="125">
        <v>11889134.270999998</v>
      </c>
      <c r="E16" s="125">
        <v>8485450.573999997</v>
      </c>
      <c r="F16" s="125">
        <v>7200</v>
      </c>
      <c r="G16" s="125">
        <v>983393.6000000001</v>
      </c>
      <c r="H16" s="125">
        <v>1984309.2970000003</v>
      </c>
      <c r="I16" s="125">
        <v>173143.8</v>
      </c>
      <c r="J16" s="125">
        <v>255637</v>
      </c>
      <c r="K16" s="125">
        <v>562625291.2470001</v>
      </c>
      <c r="L16" s="125">
        <v>154499392.878</v>
      </c>
      <c r="M16" s="147">
        <f>'[7]03'!C16+'[7]04'!C16</f>
        <v>697545203.357</v>
      </c>
      <c r="N16" s="147">
        <f t="shared" si="0"/>
        <v>31468615.039000034</v>
      </c>
      <c r="O16" s="147">
        <f>'[7]07'!H11</f>
        <v>697545203.357</v>
      </c>
      <c r="P16" s="147">
        <f t="shared" si="1"/>
        <v>31468615.039000034</v>
      </c>
      <c r="Q16" s="11"/>
      <c r="R16" s="11"/>
    </row>
    <row r="17" spans="1:18" s="148" customFormat="1" ht="18" customHeight="1">
      <c r="A17" s="37" t="s">
        <v>101</v>
      </c>
      <c r="B17" s="41" t="s">
        <v>1</v>
      </c>
      <c r="C17" s="123">
        <v>181430696.29</v>
      </c>
      <c r="D17" s="123">
        <v>6663840.566</v>
      </c>
      <c r="E17" s="123">
        <v>4217982.031</v>
      </c>
      <c r="F17" s="123">
        <v>7200</v>
      </c>
      <c r="G17" s="123">
        <v>657047</v>
      </c>
      <c r="H17" s="123">
        <v>1565561.935</v>
      </c>
      <c r="I17" s="123">
        <v>9812.6</v>
      </c>
      <c r="J17" s="123">
        <v>206237</v>
      </c>
      <c r="K17" s="123">
        <v>110628048.31900002</v>
      </c>
      <c r="L17" s="123">
        <v>64138807.405</v>
      </c>
      <c r="M17" s="147">
        <f>'[7]03'!C17+'[7]04'!C17</f>
        <v>676000843.5919999</v>
      </c>
      <c r="N17" s="147">
        <f t="shared" si="0"/>
        <v>-494570147.3019999</v>
      </c>
      <c r="O17" s="147">
        <f>'[7]07'!I11</f>
        <v>676000843.592</v>
      </c>
      <c r="P17" s="147">
        <f t="shared" si="1"/>
        <v>-494570147.30200005</v>
      </c>
      <c r="Q17" s="11"/>
      <c r="R17" s="11"/>
    </row>
    <row r="18" spans="1:18" s="148" customFormat="1" ht="18" customHeight="1">
      <c r="A18" s="31" t="s">
        <v>13</v>
      </c>
      <c r="B18" s="32" t="s">
        <v>102</v>
      </c>
      <c r="C18" s="123">
        <v>24229206.599999994</v>
      </c>
      <c r="D18" s="124">
        <v>2966592.483</v>
      </c>
      <c r="E18" s="124">
        <v>1206453.548</v>
      </c>
      <c r="F18" s="124">
        <v>7200</v>
      </c>
      <c r="G18" s="124">
        <v>220323</v>
      </c>
      <c r="H18" s="124">
        <v>1528810.935</v>
      </c>
      <c r="I18" s="124">
        <v>970</v>
      </c>
      <c r="J18" s="124">
        <v>2835</v>
      </c>
      <c r="K18" s="124">
        <v>13442728.911999995</v>
      </c>
      <c r="L18" s="124">
        <v>7819885.205</v>
      </c>
      <c r="M18" s="111">
        <f>'[7]03'!C18+'[7]04'!C18</f>
        <v>17826876.503000002</v>
      </c>
      <c r="N18" s="111">
        <f t="shared" si="0"/>
        <v>6402330.096999992</v>
      </c>
      <c r="O18" s="111">
        <f>'[7]07'!J11</f>
        <v>17826876.503</v>
      </c>
      <c r="P18" s="111">
        <f t="shared" si="1"/>
        <v>6402330.096999995</v>
      </c>
      <c r="Q18" s="11"/>
      <c r="R18" s="11"/>
    </row>
    <row r="19" spans="1:18" s="148" customFormat="1" ht="18" customHeight="1">
      <c r="A19" s="31" t="s">
        <v>14</v>
      </c>
      <c r="B19" s="32" t="s">
        <v>103</v>
      </c>
      <c r="C19" s="123">
        <v>7204868.567</v>
      </c>
      <c r="D19" s="124">
        <v>9975</v>
      </c>
      <c r="E19" s="124">
        <v>0</v>
      </c>
      <c r="F19" s="124">
        <v>0</v>
      </c>
      <c r="G19" s="124">
        <v>9975</v>
      </c>
      <c r="H19" s="124">
        <v>0</v>
      </c>
      <c r="I19" s="124">
        <v>0</v>
      </c>
      <c r="J19" s="124">
        <v>0</v>
      </c>
      <c r="K19" s="124">
        <v>2271906.956</v>
      </c>
      <c r="L19" s="124">
        <v>4922986.611</v>
      </c>
      <c r="M19" s="111">
        <f>'[7]03'!C19+'[7]04'!C19</f>
        <v>4762008.907</v>
      </c>
      <c r="N19" s="111">
        <f t="shared" si="0"/>
        <v>2442859.66</v>
      </c>
      <c r="O19" s="111">
        <f>'[7]07'!K11</f>
        <v>4762008.907000001</v>
      </c>
      <c r="P19" s="111">
        <f t="shared" si="1"/>
        <v>2442859.659999999</v>
      </c>
      <c r="Q19" s="11"/>
      <c r="R19" s="11"/>
    </row>
    <row r="20" spans="1:18" s="148" customFormat="1" ht="18" customHeight="1">
      <c r="A20" s="31" t="s">
        <v>15</v>
      </c>
      <c r="B20" s="32" t="s">
        <v>158</v>
      </c>
      <c r="C20" s="123">
        <v>0</v>
      </c>
      <c r="D20" s="124">
        <v>0</v>
      </c>
      <c r="E20" s="124">
        <v>0</v>
      </c>
      <c r="F20" s="124">
        <v>0</v>
      </c>
      <c r="G20" s="124">
        <v>0</v>
      </c>
      <c r="H20" s="124">
        <v>0</v>
      </c>
      <c r="I20" s="124">
        <v>0</v>
      </c>
      <c r="J20" s="124">
        <v>0</v>
      </c>
      <c r="K20" s="124">
        <v>0</v>
      </c>
      <c r="L20" s="124">
        <v>0</v>
      </c>
      <c r="M20" s="111">
        <f>'[7]03'!C20</f>
        <v>0</v>
      </c>
      <c r="N20" s="111">
        <f t="shared" si="0"/>
        <v>0</v>
      </c>
      <c r="O20" s="111">
        <f>'[7]07'!L11</f>
        <v>0</v>
      </c>
      <c r="P20" s="111">
        <f t="shared" si="1"/>
        <v>0</v>
      </c>
      <c r="Q20" s="11"/>
      <c r="R20" s="11"/>
    </row>
    <row r="21" spans="1:18" s="148" customFormat="1" ht="18" customHeight="1">
      <c r="A21" s="31" t="s">
        <v>16</v>
      </c>
      <c r="B21" s="32" t="s">
        <v>104</v>
      </c>
      <c r="C21" s="123">
        <v>120025798.13100001</v>
      </c>
      <c r="D21" s="124">
        <v>3600839.8150000004</v>
      </c>
      <c r="E21" s="124">
        <v>2925095.2150000003</v>
      </c>
      <c r="F21" s="124">
        <v>0</v>
      </c>
      <c r="G21" s="124">
        <v>426749</v>
      </c>
      <c r="H21" s="124">
        <v>36751</v>
      </c>
      <c r="I21" s="124">
        <v>8842.6</v>
      </c>
      <c r="J21" s="124">
        <v>203402</v>
      </c>
      <c r="K21" s="124">
        <v>68912040.25600001</v>
      </c>
      <c r="L21" s="124">
        <v>47512918.06</v>
      </c>
      <c r="M21" s="111">
        <f>'[7]03'!C21+'[7]04'!C20</f>
        <v>651501390.211</v>
      </c>
      <c r="N21" s="111">
        <f t="shared" si="0"/>
        <v>-531475592.0799999</v>
      </c>
      <c r="O21" s="111">
        <f>'[7]07'!M11</f>
        <v>651501390.211</v>
      </c>
      <c r="P21" s="111">
        <f t="shared" si="1"/>
        <v>-531475592.0799999</v>
      </c>
      <c r="Q21" s="11"/>
      <c r="R21" s="11"/>
    </row>
    <row r="22" spans="1:18" s="148" customFormat="1" ht="18" customHeight="1">
      <c r="A22" s="31" t="s">
        <v>17</v>
      </c>
      <c r="B22" s="32" t="s">
        <v>105</v>
      </c>
      <c r="C22" s="123">
        <v>25365414.053999998</v>
      </c>
      <c r="D22" s="124">
        <v>2674.35</v>
      </c>
      <c r="E22" s="124">
        <v>2674.35</v>
      </c>
      <c r="F22" s="124">
        <v>0</v>
      </c>
      <c r="G22" s="124">
        <v>0</v>
      </c>
      <c r="H22" s="124">
        <v>0</v>
      </c>
      <c r="I22" s="124">
        <v>0</v>
      </c>
      <c r="J22" s="124">
        <v>0</v>
      </c>
      <c r="K22" s="124">
        <v>22861307.751</v>
      </c>
      <c r="L22" s="124">
        <v>2501431.9529999997</v>
      </c>
      <c r="M22" s="111">
        <f>'[7]03'!C22+'[7]04'!C21</f>
        <v>1819997.121</v>
      </c>
      <c r="N22" s="111">
        <f t="shared" si="0"/>
        <v>23545416.933</v>
      </c>
      <c r="O22" s="111">
        <f>'[7]07'!N11</f>
        <v>1819997.121</v>
      </c>
      <c r="P22" s="111">
        <f t="shared" si="1"/>
        <v>23545416.933</v>
      </c>
      <c r="Q22" s="11"/>
      <c r="R22" s="11"/>
    </row>
    <row r="23" spans="1:18" s="148" customFormat="1" ht="18" customHeight="1">
      <c r="A23" s="31" t="s">
        <v>18</v>
      </c>
      <c r="B23" s="32" t="s">
        <v>106</v>
      </c>
      <c r="C23" s="123">
        <v>4605408.938</v>
      </c>
      <c r="D23" s="124">
        <v>83758.91799999999</v>
      </c>
      <c r="E23" s="124">
        <v>83758.91799999999</v>
      </c>
      <c r="F23" s="124">
        <v>0</v>
      </c>
      <c r="G23" s="124">
        <v>0</v>
      </c>
      <c r="H23" s="124">
        <v>0</v>
      </c>
      <c r="I23" s="124">
        <v>0</v>
      </c>
      <c r="J23" s="124">
        <v>0</v>
      </c>
      <c r="K23" s="124">
        <v>3140064.444</v>
      </c>
      <c r="L23" s="124">
        <v>1381585.576</v>
      </c>
      <c r="M23" s="124" t="e">
        <f>'[10]In Gia tri'!M23</f>
        <v>#REF!</v>
      </c>
      <c r="N23" s="124" t="e">
        <f>'[10]In Gia tri'!N23</f>
        <v>#REF!</v>
      </c>
      <c r="O23" s="124" t="e">
        <f>'[10]In Gia tri'!O23</f>
        <v>#REF!</v>
      </c>
      <c r="P23" s="124" t="e">
        <f>'[10]In Gia tri'!P23</f>
        <v>#REF!</v>
      </c>
      <c r="Q23" s="124" t="e">
        <f>'[10]In Gia tri'!Q23</f>
        <v>#REF!</v>
      </c>
      <c r="R23" s="124" t="e">
        <f>'[10]In Gia tri'!R23</f>
        <v>#REF!</v>
      </c>
    </row>
    <row r="24" spans="1:18" s="148" customFormat="1" ht="18" customHeight="1">
      <c r="A24" s="31" t="s">
        <v>19</v>
      </c>
      <c r="B24" s="150" t="s">
        <v>107</v>
      </c>
      <c r="C24" s="123">
        <v>0</v>
      </c>
      <c r="D24" s="124">
        <v>0</v>
      </c>
      <c r="E24" s="124">
        <v>0</v>
      </c>
      <c r="F24" s="124">
        <v>0</v>
      </c>
      <c r="G24" s="124">
        <v>0</v>
      </c>
      <c r="H24" s="124">
        <v>0</v>
      </c>
      <c r="I24" s="124">
        <v>0</v>
      </c>
      <c r="J24" s="124">
        <v>0</v>
      </c>
      <c r="K24" s="124">
        <v>0</v>
      </c>
      <c r="L24" s="124">
        <v>0</v>
      </c>
      <c r="M24" s="111">
        <f>'[7]03'!C24+'[7]04'!C23</f>
        <v>0</v>
      </c>
      <c r="N24" s="111">
        <f t="shared" si="0"/>
        <v>0</v>
      </c>
      <c r="O24" s="111">
        <f>'[7]07'!P11</f>
        <v>0</v>
      </c>
      <c r="P24" s="111">
        <f t="shared" si="1"/>
        <v>0</v>
      </c>
      <c r="Q24" s="11"/>
      <c r="R24" s="11"/>
    </row>
    <row r="25" spans="1:18" s="148" customFormat="1" ht="18" customHeight="1">
      <c r="A25" s="31" t="s">
        <v>22</v>
      </c>
      <c r="B25" s="32" t="s">
        <v>27</v>
      </c>
      <c r="C25" s="123">
        <v>0</v>
      </c>
      <c r="D25" s="124">
        <v>0</v>
      </c>
      <c r="E25" s="124">
        <v>0</v>
      </c>
      <c r="F25" s="124">
        <v>0</v>
      </c>
      <c r="G25" s="124">
        <v>0</v>
      </c>
      <c r="H25" s="124">
        <v>0</v>
      </c>
      <c r="I25" s="124">
        <v>0</v>
      </c>
      <c r="J25" s="124">
        <v>0</v>
      </c>
      <c r="K25" s="124">
        <v>0</v>
      </c>
      <c r="L25" s="124">
        <v>0</v>
      </c>
      <c r="M25" s="111">
        <f>'[7]03'!C25+'[7]04'!C24</f>
        <v>0</v>
      </c>
      <c r="N25" s="111">
        <f t="shared" si="0"/>
        <v>0</v>
      </c>
      <c r="O25" s="111">
        <f>'[7]07'!Q11</f>
        <v>0</v>
      </c>
      <c r="P25" s="111">
        <f t="shared" si="1"/>
        <v>0</v>
      </c>
      <c r="Q25" s="11"/>
      <c r="R25" s="11"/>
    </row>
    <row r="26" spans="1:18" s="148" customFormat="1" ht="18" customHeight="1">
      <c r="A26" s="37" t="s">
        <v>108</v>
      </c>
      <c r="B26" s="38" t="s">
        <v>20</v>
      </c>
      <c r="C26" s="123">
        <v>547583122.106</v>
      </c>
      <c r="D26" s="124">
        <v>5225293.705</v>
      </c>
      <c r="E26" s="124">
        <v>4267468.5430000005</v>
      </c>
      <c r="F26" s="124">
        <v>0</v>
      </c>
      <c r="G26" s="124">
        <v>326346.6</v>
      </c>
      <c r="H26" s="124">
        <v>418747.362</v>
      </c>
      <c r="I26" s="124">
        <v>163331.2</v>
      </c>
      <c r="J26" s="124">
        <v>49400</v>
      </c>
      <c r="K26" s="124">
        <v>451997242.9279999</v>
      </c>
      <c r="L26" s="124">
        <v>90360585.473</v>
      </c>
      <c r="M26" s="147">
        <f>'[7]03'!C26+'[7]04'!C25</f>
        <v>21544359.765</v>
      </c>
      <c r="N26" s="147">
        <f t="shared" si="0"/>
        <v>526038762.34099996</v>
      </c>
      <c r="O26" s="147">
        <f>'[7]07'!R11</f>
        <v>21544359.764999997</v>
      </c>
      <c r="P26" s="147">
        <f t="shared" si="1"/>
        <v>526038762.34099996</v>
      </c>
      <c r="Q26" s="11"/>
      <c r="R26" s="11"/>
    </row>
    <row r="27" spans="1:18" s="148" customFormat="1" ht="27" customHeight="1">
      <c r="A27" s="108" t="s">
        <v>52</v>
      </c>
      <c r="B27" s="151" t="s">
        <v>159</v>
      </c>
      <c r="C27" s="45">
        <f>(C18+C19+C20)/C17</f>
        <v>0.17325665286956496</v>
      </c>
      <c r="D27" s="45">
        <f aca="true" t="shared" si="2" ref="D27:L27">(D18+D19+D20)/D17</f>
        <v>0.4466744745045271</v>
      </c>
      <c r="E27" s="45">
        <f t="shared" si="2"/>
        <v>0.2860262417272493</v>
      </c>
      <c r="F27" s="45">
        <f t="shared" si="2"/>
        <v>1</v>
      </c>
      <c r="G27" s="45">
        <f t="shared" si="2"/>
        <v>0.3505046062153849</v>
      </c>
      <c r="H27" s="45">
        <f t="shared" si="2"/>
        <v>0.9765253618024381</v>
      </c>
      <c r="I27" s="45">
        <f t="shared" si="2"/>
        <v>0.09885249577074373</v>
      </c>
      <c r="J27" s="45">
        <f t="shared" si="2"/>
        <v>0.01374632098023148</v>
      </c>
      <c r="K27" s="45">
        <f t="shared" si="2"/>
        <v>0.14204929135770586</v>
      </c>
      <c r="L27" s="45">
        <f t="shared" si="2"/>
        <v>0.19867646954418763</v>
      </c>
      <c r="M27" s="18"/>
      <c r="N27" s="152"/>
      <c r="O27" s="152"/>
      <c r="P27" s="152"/>
      <c r="Q27" s="11"/>
      <c r="R27" s="11"/>
    </row>
    <row r="28" spans="1:18" s="148" customFormat="1" ht="30" customHeight="1" hidden="1">
      <c r="A28" s="763" t="s">
        <v>190</v>
      </c>
      <c r="B28" s="763"/>
      <c r="C28" s="111">
        <f>C11-C14-C15-C16</f>
        <v>-6494761.748000026</v>
      </c>
      <c r="D28" s="111">
        <f aca="true" t="shared" si="3" ref="D28:L28">D11-D14-D15-D16</f>
        <v>-310651.8350000009</v>
      </c>
      <c r="E28" s="111">
        <f t="shared" si="3"/>
        <v>-310651.83499999996</v>
      </c>
      <c r="F28" s="111">
        <f t="shared" si="3"/>
        <v>0</v>
      </c>
      <c r="G28" s="111">
        <f t="shared" si="3"/>
        <v>0</v>
      </c>
      <c r="H28" s="111">
        <f t="shared" si="3"/>
        <v>0</v>
      </c>
      <c r="I28" s="111">
        <f t="shared" si="3"/>
        <v>0</v>
      </c>
      <c r="J28" s="111">
        <f t="shared" si="3"/>
        <v>0</v>
      </c>
      <c r="K28" s="111">
        <f t="shared" si="3"/>
        <v>-4468909.912999988</v>
      </c>
      <c r="L28" s="111">
        <f t="shared" si="3"/>
        <v>-1715200</v>
      </c>
      <c r="M28" s="18"/>
      <c r="N28" s="152"/>
      <c r="O28" s="152"/>
      <c r="P28" s="152"/>
      <c r="Q28" s="11"/>
      <c r="R28" s="11"/>
    </row>
    <row r="29" spans="1:18" s="148" customFormat="1" ht="30" customHeight="1" hidden="1">
      <c r="A29" s="683" t="s">
        <v>191</v>
      </c>
      <c r="B29" s="683"/>
      <c r="C29" s="111">
        <f>C16-C17-C26</f>
        <v>0</v>
      </c>
      <c r="D29" s="111">
        <f aca="true" t="shared" si="4" ref="D29:L29">D16-D17-D26</f>
        <v>0</v>
      </c>
      <c r="E29" s="111">
        <f t="shared" si="4"/>
        <v>0</v>
      </c>
      <c r="F29" s="111">
        <f t="shared" si="4"/>
        <v>0</v>
      </c>
      <c r="G29" s="111">
        <f t="shared" si="4"/>
        <v>0</v>
      </c>
      <c r="H29" s="111">
        <f t="shared" si="4"/>
        <v>0</v>
      </c>
      <c r="I29" s="111">
        <f t="shared" si="4"/>
        <v>0</v>
      </c>
      <c r="J29" s="111">
        <f t="shared" si="4"/>
        <v>0</v>
      </c>
      <c r="K29" s="111">
        <f t="shared" si="4"/>
        <v>0</v>
      </c>
      <c r="L29" s="111">
        <f t="shared" si="4"/>
        <v>0</v>
      </c>
      <c r="M29" s="18"/>
      <c r="N29" s="152"/>
      <c r="O29" s="152"/>
      <c r="P29" s="152"/>
      <c r="Q29" s="11"/>
      <c r="R29" s="11"/>
    </row>
    <row r="30" spans="1:18" s="116" customFormat="1" ht="19.5" customHeight="1">
      <c r="A30" s="153"/>
      <c r="B30" s="154"/>
      <c r="C30" s="154"/>
      <c r="D30" s="155"/>
      <c r="E30" s="155"/>
      <c r="F30" s="155"/>
      <c r="G30" s="156"/>
      <c r="H30" s="764" t="str">
        <f>'Thong tin'!B8</f>
        <v>Kon Tum, ngày       tháng 04 năm 2019</v>
      </c>
      <c r="I30" s="764"/>
      <c r="J30" s="764"/>
      <c r="K30" s="764"/>
      <c r="L30" s="764"/>
      <c r="M30" s="135"/>
      <c r="N30" s="135"/>
      <c r="O30" s="135"/>
      <c r="P30" s="135"/>
      <c r="Q30" s="135"/>
      <c r="R30" s="135"/>
    </row>
    <row r="31" spans="1:18" s="116" customFormat="1" ht="17.25" customHeight="1">
      <c r="A31" s="735" t="s">
        <v>5</v>
      </c>
      <c r="B31" s="735"/>
      <c r="C31" s="735"/>
      <c r="D31" s="735"/>
      <c r="E31" s="157"/>
      <c r="F31" s="157"/>
      <c r="G31" s="158"/>
      <c r="H31" s="765" t="str">
        <f>'Thong tin'!B7</f>
        <v>CỤC TRƯỞNG
</v>
      </c>
      <c r="I31" s="765"/>
      <c r="J31" s="765"/>
      <c r="K31" s="765"/>
      <c r="L31" s="765"/>
      <c r="M31" s="135"/>
      <c r="N31" s="135"/>
      <c r="O31" s="135"/>
      <c r="P31" s="135"/>
      <c r="Q31" s="135"/>
      <c r="R31" s="135"/>
    </row>
    <row r="32" spans="1:18" s="116" customFormat="1" ht="15" customHeight="1">
      <c r="A32" s="159"/>
      <c r="B32" s="766"/>
      <c r="C32" s="766"/>
      <c r="D32" s="161"/>
      <c r="E32" s="161"/>
      <c r="F32" s="157"/>
      <c r="G32" s="162"/>
      <c r="H32" s="162"/>
      <c r="I32" s="162"/>
      <c r="J32" s="162"/>
      <c r="K32" s="162"/>
      <c r="L32" s="162"/>
      <c r="M32" s="163"/>
      <c r="N32" s="163"/>
      <c r="O32" s="163"/>
      <c r="P32" s="163"/>
      <c r="Q32" s="135"/>
      <c r="R32" s="135"/>
    </row>
    <row r="33" spans="1:18" s="116" customFormat="1" ht="15.75" customHeight="1">
      <c r="A33" s="159"/>
      <c r="B33" s="160"/>
      <c r="C33" s="160"/>
      <c r="D33" s="161"/>
      <c r="E33" s="161"/>
      <c r="F33" s="157"/>
      <c r="G33" s="164"/>
      <c r="H33" s="164"/>
      <c r="I33" s="164"/>
      <c r="J33" s="164"/>
      <c r="K33" s="164"/>
      <c r="L33" s="164"/>
      <c r="M33" s="163"/>
      <c r="N33" s="163"/>
      <c r="O33" s="163"/>
      <c r="P33" s="163"/>
      <c r="Q33" s="135"/>
      <c r="R33" s="135"/>
    </row>
    <row r="34" spans="1:18" s="116" customFormat="1" ht="15.75" customHeight="1">
      <c r="A34" s="159"/>
      <c r="B34" s="160"/>
      <c r="C34" s="160"/>
      <c r="D34" s="161"/>
      <c r="E34" s="161"/>
      <c r="F34" s="157"/>
      <c r="G34" s="164"/>
      <c r="H34" s="164"/>
      <c r="I34" s="164"/>
      <c r="J34" s="164"/>
      <c r="K34" s="164"/>
      <c r="L34" s="164"/>
      <c r="M34" s="163"/>
      <c r="N34" s="163"/>
      <c r="O34" s="163"/>
      <c r="P34" s="163"/>
      <c r="Q34" s="135"/>
      <c r="R34" s="135"/>
    </row>
    <row r="35" spans="1:18" s="116" customFormat="1" ht="15.75" customHeight="1">
      <c r="A35" s="159"/>
      <c r="B35" s="160"/>
      <c r="C35" s="160"/>
      <c r="D35" s="161"/>
      <c r="E35" s="161"/>
      <c r="F35" s="157"/>
      <c r="G35" s="164"/>
      <c r="H35" s="164"/>
      <c r="I35" s="164"/>
      <c r="J35" s="164"/>
      <c r="K35" s="164"/>
      <c r="L35" s="164"/>
      <c r="M35" s="163"/>
      <c r="N35" s="163"/>
      <c r="O35" s="163"/>
      <c r="P35" s="163"/>
      <c r="Q35" s="135"/>
      <c r="R35" s="135"/>
    </row>
    <row r="36" spans="1:18" s="116" customFormat="1" ht="15.75" customHeight="1">
      <c r="A36" s="765" t="str">
        <f>'Thong tin'!B5</f>
        <v>Phạm Anh Vũ</v>
      </c>
      <c r="B36" s="765"/>
      <c r="C36" s="765"/>
      <c r="D36" s="765"/>
      <c r="E36" s="161"/>
      <c r="F36" s="157"/>
      <c r="G36" s="164"/>
      <c r="H36" s="735" t="str">
        <f>'Thong tin'!B6</f>
        <v>Cao Minh Hoàng Tùng</v>
      </c>
      <c r="I36" s="735"/>
      <c r="J36" s="735"/>
      <c r="K36" s="735"/>
      <c r="L36" s="735"/>
      <c r="M36" s="163"/>
      <c r="N36" s="163"/>
      <c r="O36" s="163"/>
      <c r="P36" s="163"/>
      <c r="Q36" s="135"/>
      <c r="R36" s="135"/>
    </row>
    <row r="37" spans="1:18" s="116" customFormat="1" ht="0.75" customHeight="1">
      <c r="A37" s="159"/>
      <c r="B37" s="165"/>
      <c r="C37" s="134"/>
      <c r="D37" s="157"/>
      <c r="E37" s="157"/>
      <c r="F37" s="157"/>
      <c r="G37" s="166"/>
      <c r="H37" s="166"/>
      <c r="I37" s="166"/>
      <c r="J37" s="166"/>
      <c r="K37" s="166"/>
      <c r="L37" s="166"/>
      <c r="M37" s="135"/>
      <c r="N37" s="135"/>
      <c r="O37" s="135"/>
      <c r="P37" s="135"/>
      <c r="Q37" s="135"/>
      <c r="R37" s="135"/>
    </row>
    <row r="38" spans="1:18" s="46" customFormat="1" ht="0.75" customHeight="1">
      <c r="A38" s="97"/>
      <c r="B38" s="767"/>
      <c r="C38" s="767"/>
      <c r="D38" s="97"/>
      <c r="E38" s="97"/>
      <c r="F38" s="97"/>
      <c r="G38" s="97"/>
      <c r="H38" s="97"/>
      <c r="I38" s="97"/>
      <c r="J38" s="97"/>
      <c r="K38" s="97"/>
      <c r="L38" s="97"/>
      <c r="M38" s="131"/>
      <c r="N38" s="167"/>
      <c r="O38" s="167"/>
      <c r="P38" s="167"/>
      <c r="Q38" s="167"/>
      <c r="R38" s="167"/>
    </row>
    <row r="39" spans="1:18" s="46" customFormat="1" ht="15" hidden="1">
      <c r="A39" s="168"/>
      <c r="B39" s="168"/>
      <c r="C39" s="168"/>
      <c r="D39" s="168"/>
      <c r="E39" s="168"/>
      <c r="F39" s="168"/>
      <c r="G39" s="168"/>
      <c r="H39" s="168"/>
      <c r="I39" s="168"/>
      <c r="J39" s="168"/>
      <c r="K39" s="168"/>
      <c r="L39" s="168"/>
      <c r="M39" s="167"/>
      <c r="N39" s="167"/>
      <c r="O39" s="167"/>
      <c r="P39" s="167"/>
      <c r="Q39" s="167"/>
      <c r="R39" s="167"/>
    </row>
    <row r="40" spans="1:18" s="46" customFormat="1" ht="15" hidden="1">
      <c r="A40" s="168"/>
      <c r="B40" s="168"/>
      <c r="C40" s="168"/>
      <c r="D40" s="168"/>
      <c r="E40" s="168"/>
      <c r="F40" s="168"/>
      <c r="G40" s="168"/>
      <c r="H40" s="168"/>
      <c r="I40" s="168"/>
      <c r="J40" s="168"/>
      <c r="K40" s="168"/>
      <c r="L40" s="168"/>
      <c r="M40" s="167"/>
      <c r="N40" s="167"/>
      <c r="O40" s="167"/>
      <c r="P40" s="167"/>
      <c r="Q40" s="167"/>
      <c r="R40" s="167"/>
    </row>
    <row r="41" spans="1:12" ht="15" hidden="1">
      <c r="A41" s="168"/>
      <c r="B41" s="168"/>
      <c r="C41" s="168"/>
      <c r="D41" s="168"/>
      <c r="E41" s="168"/>
      <c r="F41" s="168"/>
      <c r="G41" s="168"/>
      <c r="H41" s="168"/>
      <c r="I41" s="168"/>
      <c r="J41" s="168"/>
      <c r="K41" s="168"/>
      <c r="L41" s="168"/>
    </row>
    <row r="42" spans="1:12" ht="15" hidden="1">
      <c r="A42" s="168"/>
      <c r="B42" s="168"/>
      <c r="C42" s="168"/>
      <c r="D42" s="168"/>
      <c r="E42" s="168"/>
      <c r="F42" s="168"/>
      <c r="G42" s="168"/>
      <c r="H42" s="168"/>
      <c r="I42" s="168"/>
      <c r="J42" s="168"/>
      <c r="K42" s="168"/>
      <c r="L42" s="168"/>
    </row>
    <row r="43" spans="1:12" ht="18.75" hidden="1">
      <c r="A43" s="714"/>
      <c r="B43" s="714"/>
      <c r="C43" s="714"/>
      <c r="D43" s="714"/>
      <c r="E43" s="168"/>
      <c r="F43" s="168"/>
      <c r="G43" s="168"/>
      <c r="H43" s="714"/>
      <c r="I43" s="714"/>
      <c r="J43" s="714"/>
      <c r="K43" s="714"/>
      <c r="L43" s="714"/>
    </row>
    <row r="51" spans="1:13" ht="16.5" hidden="1">
      <c r="A51" s="733" t="s">
        <v>174</v>
      </c>
      <c r="B51" s="734"/>
      <c r="C51" s="169"/>
      <c r="D51" s="735" t="s">
        <v>175</v>
      </c>
      <c r="E51" s="735"/>
      <c r="F51" s="735"/>
      <c r="G51" s="735"/>
      <c r="H51" s="735"/>
      <c r="I51" s="735"/>
      <c r="J51" s="735"/>
      <c r="K51" s="775"/>
      <c r="L51" s="775"/>
      <c r="M51" s="135"/>
    </row>
    <row r="52" spans="1:13" ht="16.5" hidden="1">
      <c r="A52" s="672" t="s">
        <v>75</v>
      </c>
      <c r="B52" s="672"/>
      <c r="C52" s="672"/>
      <c r="D52" s="735" t="s">
        <v>176</v>
      </c>
      <c r="E52" s="735"/>
      <c r="F52" s="735"/>
      <c r="G52" s="735"/>
      <c r="H52" s="735"/>
      <c r="I52" s="735"/>
      <c r="J52" s="735"/>
      <c r="K52" s="776" t="s">
        <v>192</v>
      </c>
      <c r="L52" s="776"/>
      <c r="M52" s="135"/>
    </row>
    <row r="53" spans="1:13" ht="16.5" hidden="1">
      <c r="A53" s="672" t="s">
        <v>77</v>
      </c>
      <c r="B53" s="672"/>
      <c r="C53" s="10"/>
      <c r="D53" s="766" t="s">
        <v>193</v>
      </c>
      <c r="E53" s="766"/>
      <c r="F53" s="766"/>
      <c r="G53" s="766"/>
      <c r="H53" s="766"/>
      <c r="I53" s="766"/>
      <c r="J53" s="766"/>
      <c r="K53" s="775"/>
      <c r="L53" s="775"/>
      <c r="M53" s="135"/>
    </row>
    <row r="54" spans="1:13" ht="15.75" hidden="1">
      <c r="A54" s="13" t="s">
        <v>79</v>
      </c>
      <c r="B54" s="13"/>
      <c r="C54" s="14"/>
      <c r="D54" s="138"/>
      <c r="E54" s="138"/>
      <c r="F54" s="139"/>
      <c r="G54" s="139"/>
      <c r="H54" s="139"/>
      <c r="I54" s="139"/>
      <c r="J54" s="139"/>
      <c r="K54" s="779"/>
      <c r="L54" s="779"/>
      <c r="M54" s="135"/>
    </row>
    <row r="55" spans="1:13" ht="15.75" hidden="1">
      <c r="A55" s="138"/>
      <c r="B55" s="138" t="s">
        <v>194</v>
      </c>
      <c r="C55" s="138"/>
      <c r="D55" s="138"/>
      <c r="E55" s="138"/>
      <c r="F55" s="138"/>
      <c r="G55" s="138"/>
      <c r="H55" s="138"/>
      <c r="I55" s="138"/>
      <c r="J55" s="138"/>
      <c r="K55" s="780"/>
      <c r="L55" s="780"/>
      <c r="M55" s="135"/>
    </row>
    <row r="56" spans="1:13" ht="15.75" hidden="1">
      <c r="A56" s="781" t="s">
        <v>179</v>
      </c>
      <c r="B56" s="782"/>
      <c r="C56" s="787" t="s">
        <v>6</v>
      </c>
      <c r="D56" s="768" t="s">
        <v>180</v>
      </c>
      <c r="E56" s="768"/>
      <c r="F56" s="768"/>
      <c r="G56" s="768"/>
      <c r="H56" s="768"/>
      <c r="I56" s="768"/>
      <c r="J56" s="768"/>
      <c r="K56" s="768"/>
      <c r="L56" s="768"/>
      <c r="M56" s="135"/>
    </row>
    <row r="57" spans="1:13" ht="15.75" hidden="1">
      <c r="A57" s="783"/>
      <c r="B57" s="784"/>
      <c r="C57" s="787"/>
      <c r="D57" s="769" t="s">
        <v>182</v>
      </c>
      <c r="E57" s="770"/>
      <c r="F57" s="770"/>
      <c r="G57" s="770"/>
      <c r="H57" s="770"/>
      <c r="I57" s="770"/>
      <c r="J57" s="771"/>
      <c r="K57" s="772" t="s">
        <v>183</v>
      </c>
      <c r="L57" s="772" t="s">
        <v>184</v>
      </c>
      <c r="M57" s="135"/>
    </row>
    <row r="58" spans="1:13" ht="15.75" hidden="1">
      <c r="A58" s="783"/>
      <c r="B58" s="784"/>
      <c r="C58" s="787"/>
      <c r="D58" s="790" t="s">
        <v>92</v>
      </c>
      <c r="E58" s="791" t="s">
        <v>93</v>
      </c>
      <c r="F58" s="792"/>
      <c r="G58" s="792"/>
      <c r="H58" s="792"/>
      <c r="I58" s="792"/>
      <c r="J58" s="793"/>
      <c r="K58" s="773"/>
      <c r="L58" s="788"/>
      <c r="M58" s="135"/>
    </row>
    <row r="59" spans="1:16" ht="15.75" hidden="1">
      <c r="A59" s="785"/>
      <c r="B59" s="786"/>
      <c r="C59" s="787"/>
      <c r="D59" s="790"/>
      <c r="E59" s="170" t="s">
        <v>46</v>
      </c>
      <c r="F59" s="170" t="s">
        <v>47</v>
      </c>
      <c r="G59" s="170" t="s">
        <v>48</v>
      </c>
      <c r="H59" s="170" t="s">
        <v>49</v>
      </c>
      <c r="I59" s="170" t="s">
        <v>50</v>
      </c>
      <c r="J59" s="170" t="s">
        <v>51</v>
      </c>
      <c r="K59" s="774"/>
      <c r="L59" s="789"/>
      <c r="M59" s="760" t="s">
        <v>185</v>
      </c>
      <c r="N59" s="760"/>
      <c r="O59" s="760"/>
      <c r="P59" s="760"/>
    </row>
    <row r="60" spans="1:16" ht="15" hidden="1">
      <c r="A60" s="777" t="s">
        <v>0</v>
      </c>
      <c r="B60" s="778"/>
      <c r="C60" s="171">
        <v>1</v>
      </c>
      <c r="D60" s="172">
        <v>2</v>
      </c>
      <c r="E60" s="171">
        <v>3</v>
      </c>
      <c r="F60" s="172">
        <v>4</v>
      </c>
      <c r="G60" s="171">
        <v>5</v>
      </c>
      <c r="H60" s="172">
        <v>6</v>
      </c>
      <c r="I60" s="171">
        <v>7</v>
      </c>
      <c r="J60" s="172">
        <v>8</v>
      </c>
      <c r="K60" s="171">
        <v>9</v>
      </c>
      <c r="L60" s="172">
        <v>10</v>
      </c>
      <c r="M60" s="143" t="s">
        <v>186</v>
      </c>
      <c r="N60" s="144" t="s">
        <v>187</v>
      </c>
      <c r="O60" s="144" t="s">
        <v>188</v>
      </c>
      <c r="P60" s="144" t="s">
        <v>189</v>
      </c>
    </row>
    <row r="61" spans="1:16" ht="24.75" customHeight="1" hidden="1">
      <c r="A61" s="173" t="s">
        <v>9</v>
      </c>
      <c r="B61" s="174" t="s">
        <v>97</v>
      </c>
      <c r="C61" s="147">
        <f>C62+C63</f>
        <v>1227010</v>
      </c>
      <c r="D61" s="147">
        <f aca="true" t="shared" si="5" ref="D61:L61">D62+D63</f>
        <v>730216</v>
      </c>
      <c r="E61" s="147">
        <f t="shared" si="5"/>
        <v>318858</v>
      </c>
      <c r="F61" s="147">
        <f t="shared" si="5"/>
        <v>0</v>
      </c>
      <c r="G61" s="147">
        <f t="shared" si="5"/>
        <v>359311</v>
      </c>
      <c r="H61" s="147">
        <f t="shared" si="5"/>
        <v>25503</v>
      </c>
      <c r="I61" s="147">
        <f t="shared" si="5"/>
        <v>12500</v>
      </c>
      <c r="J61" s="147">
        <f t="shared" si="5"/>
        <v>14044</v>
      </c>
      <c r="K61" s="147">
        <f t="shared" si="5"/>
        <v>496794</v>
      </c>
      <c r="L61" s="147">
        <f t="shared" si="5"/>
        <v>0</v>
      </c>
      <c r="M61" s="147" t="e">
        <f>'[7]03'!#REF!+'[7]04'!#REF!</f>
        <v>#REF!</v>
      </c>
      <c r="N61" s="147" t="e">
        <f>C61-M61</f>
        <v>#REF!</v>
      </c>
      <c r="O61" s="147">
        <f>'[7]07'!C12</f>
        <v>117815530.68199998</v>
      </c>
      <c r="P61" s="147">
        <f>C61-O61</f>
        <v>-116588520.68199998</v>
      </c>
    </row>
    <row r="62" spans="1:16" ht="24.75" customHeight="1" hidden="1">
      <c r="A62" s="175">
        <v>1</v>
      </c>
      <c r="B62" s="32" t="s">
        <v>21</v>
      </c>
      <c r="C62" s="147">
        <f>D62+K62+L62</f>
        <v>1145484</v>
      </c>
      <c r="D62" s="147">
        <f>E62+F62+G62+H62+I62+J62</f>
        <v>648690</v>
      </c>
      <c r="E62" s="111">
        <v>289379</v>
      </c>
      <c r="F62" s="111"/>
      <c r="G62" s="111">
        <v>359311</v>
      </c>
      <c r="H62" s="111"/>
      <c r="I62" s="111"/>
      <c r="J62" s="111"/>
      <c r="K62" s="111">
        <v>496794</v>
      </c>
      <c r="L62" s="111"/>
      <c r="M62" s="111" t="e">
        <f>'[7]03'!#REF!+'[7]04'!#REF!</f>
        <v>#REF!</v>
      </c>
      <c r="N62" s="111" t="e">
        <f aca="true" t="shared" si="6" ref="N62:N76">C62-M62</f>
        <v>#REF!</v>
      </c>
      <c r="O62" s="111">
        <f>'[7]07'!D12</f>
        <v>103284463.944</v>
      </c>
      <c r="P62" s="111">
        <f aca="true" t="shared" si="7" ref="P62:P76">C62-O62</f>
        <v>-102138979.944</v>
      </c>
    </row>
    <row r="63" spans="1:16" ht="24.75" customHeight="1" hidden="1">
      <c r="A63" s="175">
        <v>2</v>
      </c>
      <c r="B63" s="32" t="s">
        <v>98</v>
      </c>
      <c r="C63" s="147">
        <f>D63+K63+L63</f>
        <v>81526</v>
      </c>
      <c r="D63" s="147">
        <f>E63+F63+G63+H63+I63+J63</f>
        <v>81526</v>
      </c>
      <c r="E63" s="111">
        <v>29479</v>
      </c>
      <c r="F63" s="111">
        <v>0</v>
      </c>
      <c r="G63" s="111">
        <v>0</v>
      </c>
      <c r="H63" s="111">
        <v>25503</v>
      </c>
      <c r="I63" s="111">
        <v>12500</v>
      </c>
      <c r="J63" s="111">
        <v>14044</v>
      </c>
      <c r="K63" s="111">
        <v>0</v>
      </c>
      <c r="L63" s="111">
        <v>0</v>
      </c>
      <c r="M63" s="111" t="e">
        <f>'[7]03'!#REF!+'[7]04'!#REF!</f>
        <v>#REF!</v>
      </c>
      <c r="N63" s="111" t="e">
        <f t="shared" si="6"/>
        <v>#REF!</v>
      </c>
      <c r="O63" s="111">
        <f>'[7]07'!E12</f>
        <v>14531066.738</v>
      </c>
      <c r="P63" s="111">
        <f t="shared" si="7"/>
        <v>-14449540.738</v>
      </c>
    </row>
    <row r="64" spans="1:16" ht="24.75" customHeight="1" hidden="1">
      <c r="A64" s="176" t="s">
        <v>10</v>
      </c>
      <c r="B64" s="38" t="s">
        <v>99</v>
      </c>
      <c r="C64" s="147">
        <f>D64+K64+L64</f>
        <v>30849</v>
      </c>
      <c r="D64" s="147">
        <f>E64+F64+G64+H64+I64+J64</f>
        <v>30849</v>
      </c>
      <c r="E64" s="111">
        <v>18349</v>
      </c>
      <c r="F64" s="111">
        <v>0</v>
      </c>
      <c r="G64" s="111">
        <v>0</v>
      </c>
      <c r="H64" s="111">
        <v>0</v>
      </c>
      <c r="I64" s="111">
        <v>12500</v>
      </c>
      <c r="J64" s="111">
        <v>0</v>
      </c>
      <c r="K64" s="111">
        <v>0</v>
      </c>
      <c r="L64" s="111">
        <v>0</v>
      </c>
      <c r="M64" s="111" t="e">
        <f>'[7]03'!#REF!+'[7]04'!#REF!</f>
        <v>#REF!</v>
      </c>
      <c r="N64" s="111" t="e">
        <f t="shared" si="6"/>
        <v>#REF!</v>
      </c>
      <c r="O64" s="111">
        <f>'[7]07'!F12</f>
        <v>1363782.004</v>
      </c>
      <c r="P64" s="111">
        <f t="shared" si="7"/>
        <v>-1332933.004</v>
      </c>
    </row>
    <row r="65" spans="1:16" ht="24.75" customHeight="1" hidden="1">
      <c r="A65" s="176" t="s">
        <v>11</v>
      </c>
      <c r="B65" s="38" t="s">
        <v>100</v>
      </c>
      <c r="C65" s="147">
        <f>D65+K65+L65</f>
        <v>0</v>
      </c>
      <c r="D65" s="147">
        <f>E65+F65+G65+H65+I65+J65</f>
        <v>0</v>
      </c>
      <c r="E65" s="111">
        <v>0</v>
      </c>
      <c r="F65" s="111">
        <v>0</v>
      </c>
      <c r="G65" s="111">
        <v>0</v>
      </c>
      <c r="H65" s="111">
        <v>0</v>
      </c>
      <c r="I65" s="111">
        <v>0</v>
      </c>
      <c r="J65" s="111">
        <v>0</v>
      </c>
      <c r="K65" s="111">
        <v>0</v>
      </c>
      <c r="L65" s="111">
        <v>0</v>
      </c>
      <c r="M65" s="111" t="e">
        <f>'[7]03'!#REF!+'[7]04'!#REF!</f>
        <v>#REF!</v>
      </c>
      <c r="N65" s="111" t="e">
        <f t="shared" si="6"/>
        <v>#REF!</v>
      </c>
      <c r="O65" s="111">
        <f>'[7]07'!G12</f>
        <v>0</v>
      </c>
      <c r="P65" s="111">
        <f t="shared" si="7"/>
        <v>0</v>
      </c>
    </row>
    <row r="66" spans="1:16" ht="24.75" customHeight="1" hidden="1">
      <c r="A66" s="176" t="s">
        <v>12</v>
      </c>
      <c r="B66" s="38" t="s">
        <v>4</v>
      </c>
      <c r="C66" s="147">
        <f>C67+C76</f>
        <v>1196161</v>
      </c>
      <c r="D66" s="147">
        <f aca="true" t="shared" si="8" ref="D66:L66">D67+D76</f>
        <v>699367</v>
      </c>
      <c r="E66" s="147">
        <f t="shared" si="8"/>
        <v>300509</v>
      </c>
      <c r="F66" s="147">
        <f t="shared" si="8"/>
        <v>0</v>
      </c>
      <c r="G66" s="147">
        <f t="shared" si="8"/>
        <v>359311</v>
      </c>
      <c r="H66" s="147">
        <f t="shared" si="8"/>
        <v>25503</v>
      </c>
      <c r="I66" s="147">
        <f t="shared" si="8"/>
        <v>0</v>
      </c>
      <c r="J66" s="147">
        <f t="shared" si="8"/>
        <v>14044</v>
      </c>
      <c r="K66" s="147">
        <f t="shared" si="8"/>
        <v>496794</v>
      </c>
      <c r="L66" s="147">
        <f t="shared" si="8"/>
        <v>0</v>
      </c>
      <c r="M66" s="147" t="e">
        <f>'[7]03'!#REF!+'[7]04'!#REF!</f>
        <v>#REF!</v>
      </c>
      <c r="N66" s="147" t="e">
        <f t="shared" si="6"/>
        <v>#REF!</v>
      </c>
      <c r="O66" s="147">
        <f>'[7]07'!H12</f>
        <v>116451748.67799999</v>
      </c>
      <c r="P66" s="147">
        <f t="shared" si="7"/>
        <v>-115255587.67799999</v>
      </c>
    </row>
    <row r="67" spans="1:16" ht="24.75" customHeight="1" hidden="1">
      <c r="A67" s="176" t="s">
        <v>101</v>
      </c>
      <c r="B67" s="41" t="s">
        <v>1</v>
      </c>
      <c r="C67" s="147">
        <f>SUM(C68:C75)</f>
        <v>547471</v>
      </c>
      <c r="D67" s="147">
        <f aca="true" t="shared" si="9" ref="D67:L67">SUM(D68:D75)</f>
        <v>50677</v>
      </c>
      <c r="E67" s="147">
        <f t="shared" si="9"/>
        <v>11130</v>
      </c>
      <c r="F67" s="147">
        <f t="shared" si="9"/>
        <v>0</v>
      </c>
      <c r="G67" s="147">
        <f t="shared" si="9"/>
        <v>0</v>
      </c>
      <c r="H67" s="147">
        <f t="shared" si="9"/>
        <v>25503</v>
      </c>
      <c r="I67" s="147">
        <f t="shared" si="9"/>
        <v>0</v>
      </c>
      <c r="J67" s="147">
        <f t="shared" si="9"/>
        <v>14044</v>
      </c>
      <c r="K67" s="147">
        <f t="shared" si="9"/>
        <v>496794</v>
      </c>
      <c r="L67" s="147">
        <f t="shared" si="9"/>
        <v>0</v>
      </c>
      <c r="M67" s="147" t="e">
        <f>'[7]03'!#REF!+'[7]04'!#REF!</f>
        <v>#REF!</v>
      </c>
      <c r="N67" s="147" t="e">
        <f t="shared" si="6"/>
        <v>#REF!</v>
      </c>
      <c r="O67" s="147">
        <f>'[7]07'!I12</f>
        <v>113482606.787</v>
      </c>
      <c r="P67" s="147">
        <f t="shared" si="7"/>
        <v>-112935135.787</v>
      </c>
    </row>
    <row r="68" spans="1:16" ht="24.75" customHeight="1" hidden="1">
      <c r="A68" s="175" t="s">
        <v>13</v>
      </c>
      <c r="B68" s="32" t="s">
        <v>102</v>
      </c>
      <c r="C68" s="147">
        <f aca="true" t="shared" si="10" ref="C68:C76">D68+K68+L68</f>
        <v>41344</v>
      </c>
      <c r="D68" s="147">
        <f aca="true" t="shared" si="11" ref="D68:D76">E68+F68+G68+H68+I68+J68</f>
        <v>40344</v>
      </c>
      <c r="E68" s="111">
        <v>800</v>
      </c>
      <c r="F68" s="111">
        <v>0</v>
      </c>
      <c r="G68" s="111">
        <v>0</v>
      </c>
      <c r="H68" s="111">
        <v>25503</v>
      </c>
      <c r="I68" s="111">
        <v>0</v>
      </c>
      <c r="J68" s="111">
        <v>14041</v>
      </c>
      <c r="K68" s="111">
        <v>1000</v>
      </c>
      <c r="L68" s="111">
        <v>0</v>
      </c>
      <c r="M68" s="111" t="e">
        <f>'[7]03'!#REF!+'[7]04'!#REF!</f>
        <v>#REF!</v>
      </c>
      <c r="N68" s="111" t="e">
        <f t="shared" si="6"/>
        <v>#REF!</v>
      </c>
      <c r="O68" s="111">
        <f>'[7]07'!J12</f>
        <v>1750628.55</v>
      </c>
      <c r="P68" s="111">
        <f t="shared" si="7"/>
        <v>-1709284.55</v>
      </c>
    </row>
    <row r="69" spans="1:16" ht="24.75" customHeight="1" hidden="1">
      <c r="A69" s="175" t="s">
        <v>14</v>
      </c>
      <c r="B69" s="32" t="s">
        <v>103</v>
      </c>
      <c r="C69" s="147">
        <f t="shared" si="10"/>
        <v>0</v>
      </c>
      <c r="D69" s="147">
        <f t="shared" si="11"/>
        <v>0</v>
      </c>
      <c r="E69" s="111">
        <v>0</v>
      </c>
      <c r="F69" s="111">
        <v>0</v>
      </c>
      <c r="G69" s="111">
        <v>0</v>
      </c>
      <c r="H69" s="111">
        <v>0</v>
      </c>
      <c r="I69" s="111">
        <v>0</v>
      </c>
      <c r="J69" s="111">
        <v>0</v>
      </c>
      <c r="K69" s="111">
        <v>0</v>
      </c>
      <c r="L69" s="111">
        <v>0</v>
      </c>
      <c r="M69" s="111" t="e">
        <f>'[7]03'!#REF!+'[7]04'!#REF!</f>
        <v>#REF!</v>
      </c>
      <c r="N69" s="111" t="e">
        <f t="shared" si="6"/>
        <v>#REF!</v>
      </c>
      <c r="O69" s="111">
        <f>'[7]07'!K12</f>
        <v>422999.2</v>
      </c>
      <c r="P69" s="111">
        <f t="shared" si="7"/>
        <v>-422999.2</v>
      </c>
    </row>
    <row r="70" spans="1:16" ht="24.75" customHeight="1" hidden="1">
      <c r="A70" s="175" t="s">
        <v>15</v>
      </c>
      <c r="B70" s="32" t="s">
        <v>158</v>
      </c>
      <c r="C70" s="147">
        <f t="shared" si="10"/>
        <v>0</v>
      </c>
      <c r="D70" s="147">
        <f t="shared" si="11"/>
        <v>0</v>
      </c>
      <c r="E70" s="111">
        <v>0</v>
      </c>
      <c r="F70" s="111">
        <v>0</v>
      </c>
      <c r="G70" s="111">
        <v>0</v>
      </c>
      <c r="H70" s="111">
        <v>0</v>
      </c>
      <c r="I70" s="111">
        <v>0</v>
      </c>
      <c r="J70" s="111">
        <v>0</v>
      </c>
      <c r="K70" s="111">
        <v>0</v>
      </c>
      <c r="L70" s="111">
        <v>0</v>
      </c>
      <c r="M70" s="111" t="e">
        <f>'[7]03'!#REF!</f>
        <v>#REF!</v>
      </c>
      <c r="N70" s="111" t="e">
        <f t="shared" si="6"/>
        <v>#REF!</v>
      </c>
      <c r="O70" s="111">
        <f>'[7]07'!L12</f>
        <v>0</v>
      </c>
      <c r="P70" s="111">
        <f t="shared" si="7"/>
        <v>0</v>
      </c>
    </row>
    <row r="71" spans="1:16" ht="24.75" customHeight="1" hidden="1">
      <c r="A71" s="175" t="s">
        <v>16</v>
      </c>
      <c r="B71" s="32" t="s">
        <v>104</v>
      </c>
      <c r="C71" s="147">
        <f t="shared" si="10"/>
        <v>33438</v>
      </c>
      <c r="D71" s="147">
        <f t="shared" si="11"/>
        <v>10333</v>
      </c>
      <c r="E71" s="111">
        <v>10330</v>
      </c>
      <c r="F71" s="111">
        <v>0</v>
      </c>
      <c r="G71" s="111">
        <v>0</v>
      </c>
      <c r="H71" s="111">
        <v>0</v>
      </c>
      <c r="I71" s="111">
        <v>0</v>
      </c>
      <c r="J71" s="111">
        <v>3</v>
      </c>
      <c r="K71" s="111">
        <v>23105</v>
      </c>
      <c r="L71" s="111">
        <v>0</v>
      </c>
      <c r="M71" s="111" t="e">
        <f>'[7]03'!#REF!+'[7]04'!#REF!</f>
        <v>#REF!</v>
      </c>
      <c r="N71" s="111" t="e">
        <f t="shared" si="6"/>
        <v>#REF!</v>
      </c>
      <c r="O71" s="111">
        <f>'[7]07'!M12</f>
        <v>111308978.037</v>
      </c>
      <c r="P71" s="111">
        <f t="shared" si="7"/>
        <v>-111275540.037</v>
      </c>
    </row>
    <row r="72" spans="1:16" ht="24.75" customHeight="1" hidden="1">
      <c r="A72" s="175" t="s">
        <v>17</v>
      </c>
      <c r="B72" s="32" t="s">
        <v>105</v>
      </c>
      <c r="C72" s="147">
        <f t="shared" si="10"/>
        <v>0</v>
      </c>
      <c r="D72" s="147">
        <f t="shared" si="11"/>
        <v>0</v>
      </c>
      <c r="E72" s="111">
        <v>0</v>
      </c>
      <c r="F72" s="111">
        <v>0</v>
      </c>
      <c r="G72" s="111">
        <v>0</v>
      </c>
      <c r="H72" s="111">
        <v>0</v>
      </c>
      <c r="I72" s="111">
        <v>0</v>
      </c>
      <c r="J72" s="111">
        <v>0</v>
      </c>
      <c r="K72" s="111">
        <v>0</v>
      </c>
      <c r="L72" s="111">
        <v>0</v>
      </c>
      <c r="M72" s="111" t="e">
        <f>'[7]03'!#REF!+'[7]04'!#REF!</f>
        <v>#REF!</v>
      </c>
      <c r="N72" s="111" t="e">
        <f t="shared" si="6"/>
        <v>#REF!</v>
      </c>
      <c r="O72" s="111">
        <f>'[7]07'!N12</f>
        <v>1</v>
      </c>
      <c r="P72" s="111">
        <f t="shared" si="7"/>
        <v>-1</v>
      </c>
    </row>
    <row r="73" spans="1:16" ht="24.75" customHeight="1" hidden="1">
      <c r="A73" s="175" t="s">
        <v>18</v>
      </c>
      <c r="B73" s="32" t="s">
        <v>106</v>
      </c>
      <c r="C73" s="147">
        <f t="shared" si="10"/>
        <v>0</v>
      </c>
      <c r="D73" s="147">
        <f t="shared" si="11"/>
        <v>0</v>
      </c>
      <c r="E73" s="111">
        <v>0</v>
      </c>
      <c r="F73" s="111">
        <v>0</v>
      </c>
      <c r="G73" s="111">
        <v>0</v>
      </c>
      <c r="H73" s="111">
        <v>0</v>
      </c>
      <c r="I73" s="111">
        <v>0</v>
      </c>
      <c r="J73" s="111">
        <v>0</v>
      </c>
      <c r="K73" s="111">
        <v>0</v>
      </c>
      <c r="L73" s="111">
        <v>0</v>
      </c>
      <c r="M73" s="111" t="e">
        <f>'[7]03'!#REF!+'[7]04'!#REF!</f>
        <v>#REF!</v>
      </c>
      <c r="N73" s="111" t="e">
        <f t="shared" si="6"/>
        <v>#REF!</v>
      </c>
      <c r="O73" s="111">
        <f>'[7]07'!O12</f>
        <v>0</v>
      </c>
      <c r="P73" s="111">
        <f t="shared" si="7"/>
        <v>0</v>
      </c>
    </row>
    <row r="74" spans="1:16" ht="24.75" customHeight="1" hidden="1">
      <c r="A74" s="175" t="s">
        <v>19</v>
      </c>
      <c r="B74" s="43" t="s">
        <v>107</v>
      </c>
      <c r="C74" s="147">
        <f t="shared" si="10"/>
        <v>0</v>
      </c>
      <c r="D74" s="147">
        <f t="shared" si="11"/>
        <v>0</v>
      </c>
      <c r="E74" s="111">
        <v>0</v>
      </c>
      <c r="F74" s="111">
        <v>0</v>
      </c>
      <c r="G74" s="111">
        <v>0</v>
      </c>
      <c r="H74" s="111">
        <v>0</v>
      </c>
      <c r="I74" s="111">
        <v>0</v>
      </c>
      <c r="J74" s="111">
        <v>0</v>
      </c>
      <c r="K74" s="111">
        <v>0</v>
      </c>
      <c r="L74" s="111">
        <v>0</v>
      </c>
      <c r="M74" s="111" t="e">
        <f>'[7]03'!#REF!+'[7]04'!#REF!</f>
        <v>#REF!</v>
      </c>
      <c r="N74" s="111" t="e">
        <f t="shared" si="6"/>
        <v>#REF!</v>
      </c>
      <c r="O74" s="111">
        <f>'[7]07'!P12</f>
        <v>0</v>
      </c>
      <c r="P74" s="111">
        <f t="shared" si="7"/>
        <v>0</v>
      </c>
    </row>
    <row r="75" spans="1:16" ht="24.75" customHeight="1" hidden="1">
      <c r="A75" s="175" t="s">
        <v>22</v>
      </c>
      <c r="B75" s="32" t="s">
        <v>27</v>
      </c>
      <c r="C75" s="147">
        <f t="shared" si="10"/>
        <v>472689</v>
      </c>
      <c r="D75" s="147">
        <f t="shared" si="11"/>
        <v>0</v>
      </c>
      <c r="E75" s="111">
        <v>0</v>
      </c>
      <c r="F75" s="111">
        <v>0</v>
      </c>
      <c r="G75" s="111">
        <v>0</v>
      </c>
      <c r="H75" s="111">
        <v>0</v>
      </c>
      <c r="I75" s="111">
        <v>0</v>
      </c>
      <c r="J75" s="111">
        <v>0</v>
      </c>
      <c r="K75" s="111">
        <v>472689</v>
      </c>
      <c r="L75" s="111">
        <v>0</v>
      </c>
      <c r="M75" s="111" t="e">
        <f>'[7]03'!#REF!+'[7]04'!#REF!</f>
        <v>#REF!</v>
      </c>
      <c r="N75" s="111" t="e">
        <f t="shared" si="6"/>
        <v>#REF!</v>
      </c>
      <c r="O75" s="111">
        <f>'[7]07'!Q12</f>
        <v>0</v>
      </c>
      <c r="P75" s="111">
        <f t="shared" si="7"/>
        <v>472689</v>
      </c>
    </row>
    <row r="76" spans="1:16" ht="24.75" customHeight="1" hidden="1">
      <c r="A76" s="176" t="s">
        <v>108</v>
      </c>
      <c r="B76" s="38" t="s">
        <v>20</v>
      </c>
      <c r="C76" s="147">
        <f t="shared" si="10"/>
        <v>648690</v>
      </c>
      <c r="D76" s="147">
        <f t="shared" si="11"/>
        <v>648690</v>
      </c>
      <c r="E76" s="111">
        <v>289379</v>
      </c>
      <c r="F76" s="111">
        <v>0</v>
      </c>
      <c r="G76" s="111">
        <v>359311</v>
      </c>
      <c r="H76" s="111">
        <v>0</v>
      </c>
      <c r="I76" s="111">
        <v>0</v>
      </c>
      <c r="J76" s="111">
        <v>0</v>
      </c>
      <c r="K76" s="111">
        <v>0</v>
      </c>
      <c r="L76" s="111">
        <v>0</v>
      </c>
      <c r="M76" s="147" t="e">
        <f>'[7]03'!#REF!+'[7]04'!#REF!</f>
        <v>#REF!</v>
      </c>
      <c r="N76" s="147" t="e">
        <f t="shared" si="6"/>
        <v>#REF!</v>
      </c>
      <c r="O76" s="147">
        <f>'[7]07'!R12</f>
        <v>2969141.8910000003</v>
      </c>
      <c r="P76" s="147">
        <f t="shared" si="7"/>
        <v>-2320451.8910000003</v>
      </c>
    </row>
    <row r="77" spans="1:16" ht="24.75" customHeight="1" hidden="1">
      <c r="A77" s="177" t="s">
        <v>195</v>
      </c>
      <c r="B77" s="151" t="s">
        <v>159</v>
      </c>
      <c r="C77" s="178">
        <f>(C68+C69+C70)/C67</f>
        <v>0.07551815529955011</v>
      </c>
      <c r="D77" s="179">
        <f aca="true" t="shared" si="12" ref="D77:L77">(D68+D69+D70)/D67</f>
        <v>0.7961007952325513</v>
      </c>
      <c r="E77" s="178">
        <f t="shared" si="12"/>
        <v>0.07187780772686433</v>
      </c>
      <c r="F77" s="178" t="e">
        <f t="shared" si="12"/>
        <v>#DIV/0!</v>
      </c>
      <c r="G77" s="178" t="e">
        <f t="shared" si="12"/>
        <v>#DIV/0!</v>
      </c>
      <c r="H77" s="178">
        <f t="shared" si="12"/>
        <v>1</v>
      </c>
      <c r="I77" s="178" t="e">
        <f t="shared" si="12"/>
        <v>#DIV/0!</v>
      </c>
      <c r="J77" s="178">
        <f t="shared" si="12"/>
        <v>0.9997863856451153</v>
      </c>
      <c r="K77" s="178">
        <f t="shared" si="12"/>
        <v>0.0020129067581331496</v>
      </c>
      <c r="L77" s="178" t="e">
        <f t="shared" si="12"/>
        <v>#DIV/0!</v>
      </c>
      <c r="M77" s="18"/>
      <c r="N77" s="152"/>
      <c r="O77" s="152"/>
      <c r="P77" s="152"/>
    </row>
    <row r="78" spans="1:16" ht="17.25" hidden="1">
      <c r="A78" s="763" t="s">
        <v>190</v>
      </c>
      <c r="B78" s="763"/>
      <c r="C78" s="111">
        <f>C61-C64-C65-C66</f>
        <v>0</v>
      </c>
      <c r="D78" s="111">
        <f aca="true" t="shared" si="13" ref="D78:L78">D61-D64-D65-D66</f>
        <v>0</v>
      </c>
      <c r="E78" s="111">
        <f t="shared" si="13"/>
        <v>0</v>
      </c>
      <c r="F78" s="111">
        <f t="shared" si="13"/>
        <v>0</v>
      </c>
      <c r="G78" s="111">
        <f t="shared" si="13"/>
        <v>0</v>
      </c>
      <c r="H78" s="111">
        <f t="shared" si="13"/>
        <v>0</v>
      </c>
      <c r="I78" s="111">
        <f t="shared" si="13"/>
        <v>0</v>
      </c>
      <c r="J78" s="111">
        <f t="shared" si="13"/>
        <v>0</v>
      </c>
      <c r="K78" s="111">
        <f t="shared" si="13"/>
        <v>0</v>
      </c>
      <c r="L78" s="111">
        <f t="shared" si="13"/>
        <v>0</v>
      </c>
      <c r="M78" s="18"/>
      <c r="N78" s="152"/>
      <c r="O78" s="152"/>
      <c r="P78" s="152"/>
    </row>
    <row r="79" spans="1:16" ht="17.25" hidden="1">
      <c r="A79" s="683" t="s">
        <v>191</v>
      </c>
      <c r="B79" s="683"/>
      <c r="C79" s="111">
        <f>C66-C67-C76</f>
        <v>0</v>
      </c>
      <c r="D79" s="111">
        <f aca="true" t="shared" si="14" ref="D79:L79">D66-D67-D76</f>
        <v>0</v>
      </c>
      <c r="E79" s="111">
        <f t="shared" si="14"/>
        <v>0</v>
      </c>
      <c r="F79" s="111">
        <f t="shared" si="14"/>
        <v>0</v>
      </c>
      <c r="G79" s="111">
        <f t="shared" si="14"/>
        <v>0</v>
      </c>
      <c r="H79" s="111">
        <f t="shared" si="14"/>
        <v>0</v>
      </c>
      <c r="I79" s="111">
        <f t="shared" si="14"/>
        <v>0</v>
      </c>
      <c r="J79" s="111">
        <f t="shared" si="14"/>
        <v>0</v>
      </c>
      <c r="K79" s="111">
        <f t="shared" si="14"/>
        <v>0</v>
      </c>
      <c r="L79" s="111">
        <f t="shared" si="14"/>
        <v>0</v>
      </c>
      <c r="M79" s="18"/>
      <c r="N79" s="152"/>
      <c r="O79" s="152"/>
      <c r="P79" s="152"/>
    </row>
    <row r="80" spans="1:16" ht="18.75" hidden="1">
      <c r="A80" s="135"/>
      <c r="B80" s="180" t="s">
        <v>196</v>
      </c>
      <c r="C80" s="180"/>
      <c r="D80" s="181"/>
      <c r="E80" s="181"/>
      <c r="F80" s="181"/>
      <c r="G80" s="794" t="s">
        <v>196</v>
      </c>
      <c r="H80" s="794"/>
      <c r="I80" s="794"/>
      <c r="J80" s="794"/>
      <c r="K80" s="794"/>
      <c r="L80" s="794"/>
      <c r="M80" s="135"/>
      <c r="N80" s="135"/>
      <c r="O80" s="135"/>
      <c r="P80" s="135"/>
    </row>
    <row r="81" spans="1:16" ht="18.75" hidden="1">
      <c r="A81" s="795" t="s">
        <v>5</v>
      </c>
      <c r="B81" s="795"/>
      <c r="C81" s="795"/>
      <c r="D81" s="795"/>
      <c r="E81" s="181"/>
      <c r="F81" s="181"/>
      <c r="G81" s="182"/>
      <c r="H81" s="796" t="s">
        <v>197</v>
      </c>
      <c r="I81" s="796"/>
      <c r="J81" s="796"/>
      <c r="K81" s="796"/>
      <c r="L81" s="796"/>
      <c r="M81" s="135"/>
      <c r="N81" s="135"/>
      <c r="O81" s="135"/>
      <c r="P81" s="135"/>
    </row>
    <row r="82" ht="15" hidden="1"/>
    <row r="83" ht="15" hidden="1"/>
    <row r="84" ht="15" hidden="1"/>
    <row r="85" ht="15" hidden="1"/>
    <row r="86" ht="15" hidden="1"/>
    <row r="87" ht="15" hidden="1"/>
    <row r="88" ht="15" hidden="1"/>
    <row r="89" ht="15" hidden="1"/>
    <row r="90" ht="15" hidden="1"/>
    <row r="91" ht="15" hidden="1"/>
    <row r="92" spans="1:13" ht="16.5" hidden="1">
      <c r="A92" s="733" t="s">
        <v>174</v>
      </c>
      <c r="B92" s="734"/>
      <c r="C92" s="169"/>
      <c r="D92" s="735" t="s">
        <v>175</v>
      </c>
      <c r="E92" s="735"/>
      <c r="F92" s="735"/>
      <c r="G92" s="735"/>
      <c r="H92" s="735"/>
      <c r="I92" s="735"/>
      <c r="J92" s="735"/>
      <c r="K92" s="775"/>
      <c r="L92" s="775"/>
      <c r="M92" s="135"/>
    </row>
    <row r="93" spans="1:13" ht="16.5" hidden="1">
      <c r="A93" s="672" t="s">
        <v>75</v>
      </c>
      <c r="B93" s="672"/>
      <c r="C93" s="672"/>
      <c r="D93" s="735" t="s">
        <v>176</v>
      </c>
      <c r="E93" s="735"/>
      <c r="F93" s="735"/>
      <c r="G93" s="735"/>
      <c r="H93" s="735"/>
      <c r="I93" s="735"/>
      <c r="J93" s="735"/>
      <c r="K93" s="776" t="s">
        <v>198</v>
      </c>
      <c r="L93" s="776"/>
      <c r="M93" s="135"/>
    </row>
    <row r="94" spans="1:13" ht="16.5" hidden="1">
      <c r="A94" s="672" t="s">
        <v>77</v>
      </c>
      <c r="B94" s="672"/>
      <c r="C94" s="10"/>
      <c r="D94" s="766" t="s">
        <v>193</v>
      </c>
      <c r="E94" s="766"/>
      <c r="F94" s="766"/>
      <c r="G94" s="766"/>
      <c r="H94" s="766"/>
      <c r="I94" s="766"/>
      <c r="J94" s="766"/>
      <c r="K94" s="775"/>
      <c r="L94" s="775"/>
      <c r="M94" s="135"/>
    </row>
    <row r="95" spans="1:13" ht="15.75" hidden="1">
      <c r="A95" s="13" t="s">
        <v>79</v>
      </c>
      <c r="B95" s="13"/>
      <c r="C95" s="14"/>
      <c r="D95" s="138"/>
      <c r="E95" s="138"/>
      <c r="F95" s="139"/>
      <c r="G95" s="139"/>
      <c r="H95" s="139"/>
      <c r="I95" s="139"/>
      <c r="J95" s="139"/>
      <c r="K95" s="779"/>
      <c r="L95" s="779"/>
      <c r="M95" s="135"/>
    </row>
    <row r="96" spans="1:13" ht="15.75" hidden="1">
      <c r="A96" s="138"/>
      <c r="B96" s="138" t="s">
        <v>194</v>
      </c>
      <c r="C96" s="138"/>
      <c r="D96" s="138"/>
      <c r="E96" s="138"/>
      <c r="F96" s="138"/>
      <c r="G96" s="138"/>
      <c r="H96" s="138"/>
      <c r="I96" s="138"/>
      <c r="J96" s="138"/>
      <c r="K96" s="780"/>
      <c r="L96" s="780"/>
      <c r="M96" s="135"/>
    </row>
    <row r="97" spans="1:13" ht="15.75" hidden="1">
      <c r="A97" s="781" t="s">
        <v>179</v>
      </c>
      <c r="B97" s="782"/>
      <c r="C97" s="787" t="s">
        <v>6</v>
      </c>
      <c r="D97" s="768" t="s">
        <v>180</v>
      </c>
      <c r="E97" s="768"/>
      <c r="F97" s="768"/>
      <c r="G97" s="768"/>
      <c r="H97" s="768"/>
      <c r="I97" s="768"/>
      <c r="J97" s="768"/>
      <c r="K97" s="768"/>
      <c r="L97" s="768"/>
      <c r="M97" s="135"/>
    </row>
    <row r="98" spans="1:13" ht="15.75" hidden="1">
      <c r="A98" s="783"/>
      <c r="B98" s="784"/>
      <c r="C98" s="787"/>
      <c r="D98" s="769" t="s">
        <v>182</v>
      </c>
      <c r="E98" s="770"/>
      <c r="F98" s="770"/>
      <c r="G98" s="770"/>
      <c r="H98" s="770"/>
      <c r="I98" s="770"/>
      <c r="J98" s="771"/>
      <c r="K98" s="772" t="s">
        <v>183</v>
      </c>
      <c r="L98" s="772" t="s">
        <v>184</v>
      </c>
      <c r="M98" s="135"/>
    </row>
    <row r="99" spans="1:13" ht="15.75" hidden="1">
      <c r="A99" s="783"/>
      <c r="B99" s="784"/>
      <c r="C99" s="787"/>
      <c r="D99" s="790" t="s">
        <v>92</v>
      </c>
      <c r="E99" s="791" t="s">
        <v>93</v>
      </c>
      <c r="F99" s="792"/>
      <c r="G99" s="792"/>
      <c r="H99" s="792"/>
      <c r="I99" s="792"/>
      <c r="J99" s="793"/>
      <c r="K99" s="773"/>
      <c r="L99" s="788"/>
      <c r="M99" s="135"/>
    </row>
    <row r="100" spans="1:16" ht="15.75" hidden="1">
      <c r="A100" s="785"/>
      <c r="B100" s="786"/>
      <c r="C100" s="787"/>
      <c r="D100" s="790"/>
      <c r="E100" s="170" t="s">
        <v>46</v>
      </c>
      <c r="F100" s="170" t="s">
        <v>47</v>
      </c>
      <c r="G100" s="170" t="s">
        <v>48</v>
      </c>
      <c r="H100" s="170" t="s">
        <v>49</v>
      </c>
      <c r="I100" s="170" t="s">
        <v>50</v>
      </c>
      <c r="J100" s="170" t="s">
        <v>51</v>
      </c>
      <c r="K100" s="774"/>
      <c r="L100" s="789"/>
      <c r="M100" s="760" t="s">
        <v>185</v>
      </c>
      <c r="N100" s="760"/>
      <c r="O100" s="760"/>
      <c r="P100" s="760"/>
    </row>
    <row r="101" spans="1:16" ht="15" hidden="1">
      <c r="A101" s="777" t="s">
        <v>0</v>
      </c>
      <c r="B101" s="778"/>
      <c r="C101" s="171">
        <v>1</v>
      </c>
      <c r="D101" s="172">
        <v>2</v>
      </c>
      <c r="E101" s="171">
        <v>3</v>
      </c>
      <c r="F101" s="172">
        <v>4</v>
      </c>
      <c r="G101" s="171">
        <v>5</v>
      </c>
      <c r="H101" s="172">
        <v>6</v>
      </c>
      <c r="I101" s="171">
        <v>7</v>
      </c>
      <c r="J101" s="172">
        <v>8</v>
      </c>
      <c r="K101" s="171">
        <v>9</v>
      </c>
      <c r="L101" s="172">
        <v>10</v>
      </c>
      <c r="M101" s="143" t="s">
        <v>186</v>
      </c>
      <c r="N101" s="144" t="s">
        <v>187</v>
      </c>
      <c r="O101" s="144" t="s">
        <v>188</v>
      </c>
      <c r="P101" s="144" t="s">
        <v>189</v>
      </c>
    </row>
    <row r="102" spans="1:16" ht="24.75" customHeight="1" hidden="1">
      <c r="A102" s="173" t="s">
        <v>9</v>
      </c>
      <c r="B102" s="174" t="s">
        <v>97</v>
      </c>
      <c r="C102" s="147">
        <f>C103+C104</f>
        <v>77698000</v>
      </c>
      <c r="D102" s="147">
        <f aca="true" t="shared" si="15" ref="D102:L102">D103+D104</f>
        <v>1726087</v>
      </c>
      <c r="E102" s="147">
        <f t="shared" si="15"/>
        <v>992526</v>
      </c>
      <c r="F102" s="147">
        <f t="shared" si="15"/>
        <v>0</v>
      </c>
      <c r="G102" s="147">
        <f t="shared" si="15"/>
        <v>434217</v>
      </c>
      <c r="H102" s="147">
        <f t="shared" si="15"/>
        <v>110298</v>
      </c>
      <c r="I102" s="147">
        <f t="shared" si="15"/>
        <v>20700</v>
      </c>
      <c r="J102" s="147">
        <f t="shared" si="15"/>
        <v>168346</v>
      </c>
      <c r="K102" s="147">
        <f t="shared" si="15"/>
        <v>73826163</v>
      </c>
      <c r="L102" s="147">
        <f t="shared" si="15"/>
        <v>2145750</v>
      </c>
      <c r="M102" s="147" t="e">
        <f>'[7]03'!#REF!+'[7]04'!#REF!</f>
        <v>#REF!</v>
      </c>
      <c r="N102" s="147" t="e">
        <f>C102-M102</f>
        <v>#REF!</v>
      </c>
      <c r="O102" s="147">
        <f>'[7]07'!C17</f>
        <v>3455188.887</v>
      </c>
      <c r="P102" s="147">
        <f>C102-O102</f>
        <v>74242811.113</v>
      </c>
    </row>
    <row r="103" spans="1:16" ht="24.75" customHeight="1" hidden="1">
      <c r="A103" s="175">
        <v>1</v>
      </c>
      <c r="B103" s="32" t="s">
        <v>21</v>
      </c>
      <c r="C103" s="147">
        <f>D103+K103+L103</f>
        <v>42623095</v>
      </c>
      <c r="D103" s="147">
        <f>E103+F103+G103+H103+I103+J103</f>
        <v>901808</v>
      </c>
      <c r="E103" s="111">
        <v>547691</v>
      </c>
      <c r="F103" s="111"/>
      <c r="G103" s="111">
        <v>256217</v>
      </c>
      <c r="H103" s="111">
        <v>65000</v>
      </c>
      <c r="I103" s="111">
        <v>20700</v>
      </c>
      <c r="J103" s="111">
        <v>12200</v>
      </c>
      <c r="K103" s="111">
        <v>40571287</v>
      </c>
      <c r="L103" s="111">
        <v>1150000</v>
      </c>
      <c r="M103" s="111" t="e">
        <f>'[7]03'!#REF!+'[7]04'!#REF!</f>
        <v>#REF!</v>
      </c>
      <c r="N103" s="111" t="e">
        <f aca="true" t="shared" si="16" ref="N103:N117">C103-M103</f>
        <v>#REF!</v>
      </c>
      <c r="O103" s="111">
        <f>'[7]07'!D17</f>
        <v>3453689.153</v>
      </c>
      <c r="P103" s="111">
        <f aca="true" t="shared" si="17" ref="P103:P117">C103-O103</f>
        <v>39169405.847</v>
      </c>
    </row>
    <row r="104" spans="1:16" ht="24.75" customHeight="1" hidden="1">
      <c r="A104" s="175">
        <v>2</v>
      </c>
      <c r="B104" s="32" t="s">
        <v>98</v>
      </c>
      <c r="C104" s="147">
        <f>D104+K104+L104</f>
        <v>35074905</v>
      </c>
      <c r="D104" s="147">
        <f>E104+F104+G104+H104+I104+J104</f>
        <v>824279</v>
      </c>
      <c r="E104" s="111">
        <v>444835</v>
      </c>
      <c r="F104" s="111"/>
      <c r="G104" s="111">
        <v>178000</v>
      </c>
      <c r="H104" s="111">
        <v>45298</v>
      </c>
      <c r="I104" s="111"/>
      <c r="J104" s="111">
        <v>156146</v>
      </c>
      <c r="K104" s="111">
        <v>33254876</v>
      </c>
      <c r="L104" s="111">
        <v>995750</v>
      </c>
      <c r="M104" s="111" t="e">
        <f>'[7]03'!#REF!+'[7]04'!#REF!</f>
        <v>#REF!</v>
      </c>
      <c r="N104" s="111" t="e">
        <f t="shared" si="16"/>
        <v>#REF!</v>
      </c>
      <c r="O104" s="111">
        <f>'[7]07'!E17</f>
        <v>1499.7339999999385</v>
      </c>
      <c r="P104" s="111">
        <f t="shared" si="17"/>
        <v>35073405.266</v>
      </c>
    </row>
    <row r="105" spans="1:16" ht="24.75" customHeight="1" hidden="1">
      <c r="A105" s="176" t="s">
        <v>10</v>
      </c>
      <c r="B105" s="38" t="s">
        <v>99</v>
      </c>
      <c r="C105" s="147">
        <f>D105+K105+L105</f>
        <v>4094298</v>
      </c>
      <c r="D105" s="147">
        <f>E105+F105+G105+H105+I105+J105</f>
        <v>29764</v>
      </c>
      <c r="E105" s="111">
        <v>10764</v>
      </c>
      <c r="F105" s="111"/>
      <c r="G105" s="111">
        <v>19000</v>
      </c>
      <c r="H105" s="111"/>
      <c r="I105" s="111"/>
      <c r="J105" s="111"/>
      <c r="K105" s="111">
        <v>3103784</v>
      </c>
      <c r="L105" s="111">
        <v>960750</v>
      </c>
      <c r="M105" s="111" t="e">
        <f>'[7]03'!#REF!+'[7]04'!#REF!</f>
        <v>#REF!</v>
      </c>
      <c r="N105" s="111" t="e">
        <f t="shared" si="16"/>
        <v>#REF!</v>
      </c>
      <c r="O105" s="111">
        <f>'[7]07'!F17</f>
        <v>2</v>
      </c>
      <c r="P105" s="111">
        <f t="shared" si="17"/>
        <v>4094296</v>
      </c>
    </row>
    <row r="106" spans="1:16" ht="24.75" customHeight="1" hidden="1">
      <c r="A106" s="176" t="s">
        <v>11</v>
      </c>
      <c r="B106" s="38" t="s">
        <v>100</v>
      </c>
      <c r="C106" s="147">
        <f>D106+K106+L106</f>
        <v>0</v>
      </c>
      <c r="D106" s="147">
        <f>E106+F106+G106+H106+I106+J106</f>
        <v>0</v>
      </c>
      <c r="E106" s="111"/>
      <c r="F106" s="111"/>
      <c r="G106" s="111"/>
      <c r="H106" s="111"/>
      <c r="I106" s="111"/>
      <c r="J106" s="111"/>
      <c r="K106" s="111"/>
      <c r="L106" s="111"/>
      <c r="M106" s="111" t="e">
        <f>'[7]03'!#REF!+'[7]04'!#REF!</f>
        <v>#REF!</v>
      </c>
      <c r="N106" s="111" t="e">
        <f t="shared" si="16"/>
        <v>#REF!</v>
      </c>
      <c r="O106" s="111">
        <f>'[7]07'!G17</f>
        <v>0</v>
      </c>
      <c r="P106" s="111">
        <f t="shared" si="17"/>
        <v>0</v>
      </c>
    </row>
    <row r="107" spans="1:16" ht="24.75" customHeight="1" hidden="1">
      <c r="A107" s="176" t="s">
        <v>12</v>
      </c>
      <c r="B107" s="38" t="s">
        <v>4</v>
      </c>
      <c r="C107" s="147">
        <f>C108+C117</f>
        <v>73603702</v>
      </c>
      <c r="D107" s="147">
        <f aca="true" t="shared" si="18" ref="D107:L107">D108+D117</f>
        <v>1696323</v>
      </c>
      <c r="E107" s="147">
        <f t="shared" si="18"/>
        <v>981762</v>
      </c>
      <c r="F107" s="147">
        <f t="shared" si="18"/>
        <v>0</v>
      </c>
      <c r="G107" s="147">
        <f t="shared" si="18"/>
        <v>415217</v>
      </c>
      <c r="H107" s="147">
        <f t="shared" si="18"/>
        <v>110298</v>
      </c>
      <c r="I107" s="147">
        <f t="shared" si="18"/>
        <v>20700</v>
      </c>
      <c r="J107" s="147">
        <f t="shared" si="18"/>
        <v>168346</v>
      </c>
      <c r="K107" s="147">
        <f t="shared" si="18"/>
        <v>70722379</v>
      </c>
      <c r="L107" s="147">
        <f t="shared" si="18"/>
        <v>1185000</v>
      </c>
      <c r="M107" s="147" t="e">
        <f>'[7]03'!#REF!+'[7]04'!#REF!</f>
        <v>#REF!</v>
      </c>
      <c r="N107" s="147" t="e">
        <f t="shared" si="16"/>
        <v>#REF!</v>
      </c>
      <c r="O107" s="147">
        <f>'[7]07'!H17</f>
        <v>3455186.887</v>
      </c>
      <c r="P107" s="147">
        <f t="shared" si="17"/>
        <v>70148515.113</v>
      </c>
    </row>
    <row r="108" spans="1:16" ht="24.75" customHeight="1" hidden="1">
      <c r="A108" s="176" t="s">
        <v>101</v>
      </c>
      <c r="B108" s="41" t="s">
        <v>1</v>
      </c>
      <c r="C108" s="147">
        <f>SUM(C109:C116)</f>
        <v>72849668</v>
      </c>
      <c r="D108" s="147">
        <f aca="true" t="shared" si="19" ref="D108:L108">SUM(D109:D116)</f>
        <v>942289</v>
      </c>
      <c r="E108" s="147">
        <f t="shared" si="19"/>
        <v>526845</v>
      </c>
      <c r="F108" s="147">
        <f t="shared" si="19"/>
        <v>0</v>
      </c>
      <c r="G108" s="147">
        <f t="shared" si="19"/>
        <v>197800</v>
      </c>
      <c r="H108" s="147">
        <f t="shared" si="19"/>
        <v>49298</v>
      </c>
      <c r="I108" s="147">
        <f t="shared" si="19"/>
        <v>0</v>
      </c>
      <c r="J108" s="147">
        <f t="shared" si="19"/>
        <v>168346</v>
      </c>
      <c r="K108" s="147">
        <f t="shared" si="19"/>
        <v>70722379</v>
      </c>
      <c r="L108" s="147">
        <f t="shared" si="19"/>
        <v>1185000</v>
      </c>
      <c r="M108" s="147" t="e">
        <f>'[7]03'!#REF!+'[7]04'!#REF!</f>
        <v>#REF!</v>
      </c>
      <c r="N108" s="147" t="e">
        <f t="shared" si="16"/>
        <v>#REF!</v>
      </c>
      <c r="O108" s="147">
        <f>'[7]07'!I17</f>
        <v>1938168.877</v>
      </c>
      <c r="P108" s="147">
        <f t="shared" si="17"/>
        <v>70911499.123</v>
      </c>
    </row>
    <row r="109" spans="1:16" ht="24.75" customHeight="1" hidden="1">
      <c r="A109" s="175" t="s">
        <v>13</v>
      </c>
      <c r="B109" s="32" t="s">
        <v>102</v>
      </c>
      <c r="C109" s="147">
        <f aca="true" t="shared" si="20" ref="C109:C117">D109+K109+L109</f>
        <v>4196249</v>
      </c>
      <c r="D109" s="147">
        <f aca="true" t="shared" si="21" ref="D109:D117">E109+F109+G109+H109+I109+J109</f>
        <v>562189</v>
      </c>
      <c r="E109" s="111">
        <v>241945</v>
      </c>
      <c r="F109" s="111"/>
      <c r="G109" s="111">
        <v>107000</v>
      </c>
      <c r="H109" s="111">
        <v>45298</v>
      </c>
      <c r="I109" s="111"/>
      <c r="J109" s="111">
        <v>167946</v>
      </c>
      <c r="K109" s="111">
        <v>3609060</v>
      </c>
      <c r="L109" s="111">
        <v>25000</v>
      </c>
      <c r="M109" s="111" t="e">
        <f>'[7]03'!#REF!+'[7]04'!#REF!</f>
        <v>#REF!</v>
      </c>
      <c r="N109" s="111" t="e">
        <f t="shared" si="16"/>
        <v>#REF!</v>
      </c>
      <c r="O109" s="111">
        <f>'[7]07'!J17</f>
        <v>372247.193</v>
      </c>
      <c r="P109" s="111">
        <f t="shared" si="17"/>
        <v>3824001.807</v>
      </c>
    </row>
    <row r="110" spans="1:16" ht="24.75" customHeight="1" hidden="1">
      <c r="A110" s="175" t="s">
        <v>14</v>
      </c>
      <c r="B110" s="32" t="s">
        <v>103</v>
      </c>
      <c r="C110" s="147">
        <f t="shared" si="20"/>
        <v>0</v>
      </c>
      <c r="D110" s="147">
        <f t="shared" si="21"/>
        <v>0</v>
      </c>
      <c r="E110" s="111"/>
      <c r="F110" s="111"/>
      <c r="G110" s="111"/>
      <c r="H110" s="111"/>
      <c r="I110" s="111"/>
      <c r="J110" s="111"/>
      <c r="K110" s="111"/>
      <c r="L110" s="111"/>
      <c r="M110" s="111" t="e">
        <f>'[7]03'!#REF!+'[7]04'!#REF!</f>
        <v>#REF!</v>
      </c>
      <c r="N110" s="111" t="e">
        <f t="shared" si="16"/>
        <v>#REF!</v>
      </c>
      <c r="O110" s="111">
        <f>'[7]07'!K17</f>
        <v>0</v>
      </c>
      <c r="P110" s="111">
        <f t="shared" si="17"/>
        <v>0</v>
      </c>
    </row>
    <row r="111" spans="1:16" ht="24.75" customHeight="1" hidden="1">
      <c r="A111" s="175" t="s">
        <v>15</v>
      </c>
      <c r="B111" s="32" t="s">
        <v>158</v>
      </c>
      <c r="C111" s="147">
        <f t="shared" si="20"/>
        <v>0</v>
      </c>
      <c r="D111" s="147">
        <f t="shared" si="21"/>
        <v>0</v>
      </c>
      <c r="E111" s="111"/>
      <c r="F111" s="111"/>
      <c r="G111" s="111"/>
      <c r="H111" s="111"/>
      <c r="I111" s="111"/>
      <c r="J111" s="111"/>
      <c r="K111" s="111"/>
      <c r="L111" s="111"/>
      <c r="M111" s="111" t="e">
        <f>'[7]03'!#REF!</f>
        <v>#REF!</v>
      </c>
      <c r="N111" s="111" t="e">
        <f t="shared" si="16"/>
        <v>#REF!</v>
      </c>
      <c r="O111" s="111">
        <f>'[7]07'!L17</f>
        <v>0</v>
      </c>
      <c r="P111" s="111">
        <f t="shared" si="17"/>
        <v>0</v>
      </c>
    </row>
    <row r="112" spans="1:16" ht="24.75" customHeight="1" hidden="1">
      <c r="A112" s="175" t="s">
        <v>16</v>
      </c>
      <c r="B112" s="32" t="s">
        <v>104</v>
      </c>
      <c r="C112" s="147">
        <f t="shared" si="20"/>
        <v>67438608</v>
      </c>
      <c r="D112" s="147">
        <f t="shared" si="21"/>
        <v>315289</v>
      </c>
      <c r="E112" s="111">
        <v>220089</v>
      </c>
      <c r="F112" s="111"/>
      <c r="G112" s="111">
        <v>90800</v>
      </c>
      <c r="H112" s="111">
        <v>4000</v>
      </c>
      <c r="I112" s="111"/>
      <c r="J112" s="111">
        <v>400</v>
      </c>
      <c r="K112" s="111">
        <v>67113319</v>
      </c>
      <c r="L112" s="111">
        <v>10000</v>
      </c>
      <c r="M112" s="111" t="e">
        <f>'[7]03'!#REF!+'[7]04'!#REF!</f>
        <v>#REF!</v>
      </c>
      <c r="N112" s="111" t="e">
        <f t="shared" si="16"/>
        <v>#REF!</v>
      </c>
      <c r="O112" s="111">
        <f>'[7]07'!M17</f>
        <v>1565920.6840000001</v>
      </c>
      <c r="P112" s="111">
        <f t="shared" si="17"/>
        <v>65872687.316</v>
      </c>
    </row>
    <row r="113" spans="1:16" ht="24.75" customHeight="1" hidden="1">
      <c r="A113" s="175" t="s">
        <v>17</v>
      </c>
      <c r="B113" s="32" t="s">
        <v>105</v>
      </c>
      <c r="C113" s="147">
        <f t="shared" si="20"/>
        <v>1214811</v>
      </c>
      <c r="D113" s="147">
        <f t="shared" si="21"/>
        <v>64811</v>
      </c>
      <c r="E113" s="111">
        <v>64811</v>
      </c>
      <c r="F113" s="111"/>
      <c r="G113" s="111"/>
      <c r="H113" s="111"/>
      <c r="I113" s="111"/>
      <c r="J113" s="111"/>
      <c r="K113" s="111"/>
      <c r="L113" s="111">
        <v>1150000</v>
      </c>
      <c r="M113" s="111" t="e">
        <f>'[7]03'!#REF!+'[7]04'!#REF!</f>
        <v>#REF!</v>
      </c>
      <c r="N113" s="111" t="e">
        <f t="shared" si="16"/>
        <v>#REF!</v>
      </c>
      <c r="O113" s="111">
        <f>'[7]07'!N17</f>
        <v>1</v>
      </c>
      <c r="P113" s="111">
        <f t="shared" si="17"/>
        <v>1214810</v>
      </c>
    </row>
    <row r="114" spans="1:16" ht="24.75" customHeight="1" hidden="1">
      <c r="A114" s="175" t="s">
        <v>18</v>
      </c>
      <c r="B114" s="32" t="s">
        <v>106</v>
      </c>
      <c r="C114" s="147">
        <f t="shared" si="20"/>
        <v>0</v>
      </c>
      <c r="D114" s="147">
        <f t="shared" si="21"/>
        <v>0</v>
      </c>
      <c r="E114" s="111"/>
      <c r="F114" s="111"/>
      <c r="G114" s="111"/>
      <c r="H114" s="111"/>
      <c r="I114" s="111"/>
      <c r="J114" s="111"/>
      <c r="K114" s="111"/>
      <c r="L114" s="111"/>
      <c r="M114" s="111" t="e">
        <f>'[7]03'!#REF!+'[7]04'!#REF!</f>
        <v>#REF!</v>
      </c>
      <c r="N114" s="111" t="e">
        <f t="shared" si="16"/>
        <v>#REF!</v>
      </c>
      <c r="O114" s="111">
        <f>'[7]07'!O17</f>
        <v>0</v>
      </c>
      <c r="P114" s="111">
        <f t="shared" si="17"/>
        <v>0</v>
      </c>
    </row>
    <row r="115" spans="1:16" ht="24.75" customHeight="1" hidden="1">
      <c r="A115" s="175" t="s">
        <v>19</v>
      </c>
      <c r="B115" s="43" t="s">
        <v>107</v>
      </c>
      <c r="C115" s="147">
        <f t="shared" si="20"/>
        <v>0</v>
      </c>
      <c r="D115" s="147">
        <f t="shared" si="21"/>
        <v>0</v>
      </c>
      <c r="E115" s="111"/>
      <c r="F115" s="111"/>
      <c r="G115" s="111"/>
      <c r="H115" s="111"/>
      <c r="I115" s="111"/>
      <c r="J115" s="111"/>
      <c r="K115" s="111"/>
      <c r="L115" s="111"/>
      <c r="M115" s="111" t="e">
        <f>'[7]03'!#REF!+'[7]04'!#REF!</f>
        <v>#REF!</v>
      </c>
      <c r="N115" s="111" t="e">
        <f t="shared" si="16"/>
        <v>#REF!</v>
      </c>
      <c r="O115" s="111">
        <f>'[7]07'!P17</f>
        <v>0</v>
      </c>
      <c r="P115" s="111">
        <f t="shared" si="17"/>
        <v>0</v>
      </c>
    </row>
    <row r="116" spans="1:16" ht="24.75" customHeight="1" hidden="1">
      <c r="A116" s="175" t="s">
        <v>22</v>
      </c>
      <c r="B116" s="32" t="s">
        <v>27</v>
      </c>
      <c r="C116" s="147">
        <f t="shared" si="20"/>
        <v>0</v>
      </c>
      <c r="D116" s="147">
        <f t="shared" si="21"/>
        <v>0</v>
      </c>
      <c r="E116" s="111"/>
      <c r="F116" s="111"/>
      <c r="G116" s="111"/>
      <c r="H116" s="111"/>
      <c r="I116" s="111"/>
      <c r="J116" s="111"/>
      <c r="K116" s="111"/>
      <c r="L116" s="111"/>
      <c r="M116" s="111" t="e">
        <f>'[7]03'!#REF!+'[7]04'!#REF!</f>
        <v>#REF!</v>
      </c>
      <c r="N116" s="111" t="e">
        <f t="shared" si="16"/>
        <v>#REF!</v>
      </c>
      <c r="O116" s="111">
        <f>'[7]07'!Q17</f>
        <v>0</v>
      </c>
      <c r="P116" s="111">
        <f t="shared" si="17"/>
        <v>0</v>
      </c>
    </row>
    <row r="117" spans="1:16" ht="24.75" customHeight="1" hidden="1">
      <c r="A117" s="176" t="s">
        <v>108</v>
      </c>
      <c r="B117" s="38" t="s">
        <v>20</v>
      </c>
      <c r="C117" s="147">
        <f t="shared" si="20"/>
        <v>754034</v>
      </c>
      <c r="D117" s="147">
        <f t="shared" si="21"/>
        <v>754034</v>
      </c>
      <c r="E117" s="111">
        <v>454917</v>
      </c>
      <c r="F117" s="111"/>
      <c r="G117" s="111">
        <v>217417</v>
      </c>
      <c r="H117" s="111">
        <v>61000</v>
      </c>
      <c r="I117" s="111">
        <v>20700</v>
      </c>
      <c r="J117" s="111"/>
      <c r="K117" s="111"/>
      <c r="L117" s="111"/>
      <c r="M117" s="147" t="e">
        <f>'[7]03'!#REF!+'[7]04'!#REF!</f>
        <v>#REF!</v>
      </c>
      <c r="N117" s="147" t="e">
        <f t="shared" si="16"/>
        <v>#REF!</v>
      </c>
      <c r="O117" s="147">
        <f>'[7]07'!R17</f>
        <v>1517018.01</v>
      </c>
      <c r="P117" s="147">
        <f t="shared" si="17"/>
        <v>-762984.01</v>
      </c>
    </row>
    <row r="118" spans="1:16" ht="25.5" hidden="1">
      <c r="A118" s="177" t="s">
        <v>195</v>
      </c>
      <c r="B118" s="151" t="s">
        <v>159</v>
      </c>
      <c r="C118" s="178">
        <f>(C109+C110+C111)/C108</f>
        <v>0.05760148419619428</v>
      </c>
      <c r="D118" s="179">
        <f aca="true" t="shared" si="22" ref="D118:L118">(D109+D110+D111)/D108</f>
        <v>0.5966205696978315</v>
      </c>
      <c r="E118" s="178">
        <f t="shared" si="22"/>
        <v>0.45923374047395343</v>
      </c>
      <c r="F118" s="178" t="e">
        <f t="shared" si="22"/>
        <v>#DIV/0!</v>
      </c>
      <c r="G118" s="178">
        <f t="shared" si="22"/>
        <v>0.5409504550050556</v>
      </c>
      <c r="H118" s="178">
        <f t="shared" si="22"/>
        <v>0.9188608057121993</v>
      </c>
      <c r="I118" s="178" t="e">
        <f t="shared" si="22"/>
        <v>#DIV/0!</v>
      </c>
      <c r="J118" s="178">
        <f t="shared" si="22"/>
        <v>0.9976239411687834</v>
      </c>
      <c r="K118" s="178">
        <f t="shared" si="22"/>
        <v>0.05103137155496423</v>
      </c>
      <c r="L118" s="178">
        <f t="shared" si="22"/>
        <v>0.02109704641350211</v>
      </c>
      <c r="M118" s="18"/>
      <c r="N118" s="152"/>
      <c r="O118" s="152"/>
      <c r="P118" s="152"/>
    </row>
    <row r="119" spans="1:16" ht="17.25" hidden="1">
      <c r="A119" s="763" t="s">
        <v>190</v>
      </c>
      <c r="B119" s="763"/>
      <c r="C119" s="111">
        <f>C102-C105-C106-C107</f>
        <v>0</v>
      </c>
      <c r="D119" s="111">
        <f aca="true" t="shared" si="23" ref="D119:L119">D102-D105-D106-D107</f>
        <v>0</v>
      </c>
      <c r="E119" s="111">
        <f t="shared" si="23"/>
        <v>0</v>
      </c>
      <c r="F119" s="111">
        <f t="shared" si="23"/>
        <v>0</v>
      </c>
      <c r="G119" s="111">
        <f t="shared" si="23"/>
        <v>0</v>
      </c>
      <c r="H119" s="111">
        <f t="shared" si="23"/>
        <v>0</v>
      </c>
      <c r="I119" s="111">
        <f t="shared" si="23"/>
        <v>0</v>
      </c>
      <c r="J119" s="111">
        <f t="shared" si="23"/>
        <v>0</v>
      </c>
      <c r="K119" s="111">
        <f t="shared" si="23"/>
        <v>0</v>
      </c>
      <c r="L119" s="111">
        <f t="shared" si="23"/>
        <v>0</v>
      </c>
      <c r="M119" s="18"/>
      <c r="N119" s="152"/>
      <c r="O119" s="152"/>
      <c r="P119" s="152"/>
    </row>
    <row r="120" spans="1:16" ht="17.25" hidden="1">
      <c r="A120" s="683" t="s">
        <v>191</v>
      </c>
      <c r="B120" s="683"/>
      <c r="C120" s="111">
        <f>C107-C108-C117</f>
        <v>0</v>
      </c>
      <c r="D120" s="111">
        <f aca="true" t="shared" si="24" ref="D120:L120">D107-D108-D117</f>
        <v>0</v>
      </c>
      <c r="E120" s="111">
        <f t="shared" si="24"/>
        <v>0</v>
      </c>
      <c r="F120" s="111">
        <f t="shared" si="24"/>
        <v>0</v>
      </c>
      <c r="G120" s="111">
        <f t="shared" si="24"/>
        <v>0</v>
      </c>
      <c r="H120" s="111">
        <f t="shared" si="24"/>
        <v>0</v>
      </c>
      <c r="I120" s="111">
        <f t="shared" si="24"/>
        <v>0</v>
      </c>
      <c r="J120" s="111">
        <f t="shared" si="24"/>
        <v>0</v>
      </c>
      <c r="K120" s="111">
        <f t="shared" si="24"/>
        <v>0</v>
      </c>
      <c r="L120" s="111">
        <f t="shared" si="24"/>
        <v>0</v>
      </c>
      <c r="M120" s="18"/>
      <c r="N120" s="152"/>
      <c r="O120" s="152"/>
      <c r="P120" s="152"/>
    </row>
    <row r="121" spans="1:16" ht="18.75" hidden="1">
      <c r="A121" s="135"/>
      <c r="B121" s="180" t="s">
        <v>196</v>
      </c>
      <c r="C121" s="180"/>
      <c r="D121" s="181"/>
      <c r="E121" s="181"/>
      <c r="F121" s="181"/>
      <c r="G121" s="794" t="s">
        <v>196</v>
      </c>
      <c r="H121" s="794"/>
      <c r="I121" s="794"/>
      <c r="J121" s="794"/>
      <c r="K121" s="794"/>
      <c r="L121" s="794"/>
      <c r="M121" s="135"/>
      <c r="N121" s="135"/>
      <c r="O121" s="135"/>
      <c r="P121" s="135"/>
    </row>
    <row r="122" spans="1:16" ht="18.75" hidden="1">
      <c r="A122" s="795" t="s">
        <v>5</v>
      </c>
      <c r="B122" s="795"/>
      <c r="C122" s="795"/>
      <c r="D122" s="795"/>
      <c r="E122" s="181"/>
      <c r="F122" s="181"/>
      <c r="G122" s="182"/>
      <c r="H122" s="796" t="s">
        <v>197</v>
      </c>
      <c r="I122" s="796"/>
      <c r="J122" s="796"/>
      <c r="K122" s="796"/>
      <c r="L122" s="796"/>
      <c r="M122" s="135"/>
      <c r="N122" s="135"/>
      <c r="O122" s="135"/>
      <c r="P122" s="135"/>
    </row>
    <row r="123" ht="15" hidden="1"/>
    <row r="124" ht="15" hidden="1"/>
    <row r="125" ht="15" hidden="1"/>
    <row r="126" ht="15" hidden="1"/>
    <row r="127" ht="15" hidden="1"/>
    <row r="128" ht="15" hidden="1"/>
    <row r="129" ht="15" hidden="1"/>
    <row r="130" ht="15" hidden="1"/>
    <row r="131" ht="15" hidden="1"/>
    <row r="132" ht="15" hidden="1"/>
    <row r="133" ht="15" hidden="1"/>
    <row r="134" ht="15" hidden="1"/>
    <row r="135" spans="1:13" ht="16.5" hidden="1">
      <c r="A135" s="733" t="s">
        <v>174</v>
      </c>
      <c r="B135" s="734"/>
      <c r="C135" s="169"/>
      <c r="D135" s="735" t="s">
        <v>175</v>
      </c>
      <c r="E135" s="735"/>
      <c r="F135" s="735"/>
      <c r="G135" s="735"/>
      <c r="H135" s="735"/>
      <c r="I135" s="735"/>
      <c r="J135" s="735"/>
      <c r="K135" s="775"/>
      <c r="L135" s="775"/>
      <c r="M135" s="135"/>
    </row>
    <row r="136" spans="1:13" ht="16.5" hidden="1">
      <c r="A136" s="672" t="s">
        <v>75</v>
      </c>
      <c r="B136" s="672"/>
      <c r="C136" s="672"/>
      <c r="D136" s="735" t="s">
        <v>176</v>
      </c>
      <c r="E136" s="735"/>
      <c r="F136" s="735"/>
      <c r="G136" s="735"/>
      <c r="H136" s="735"/>
      <c r="I136" s="735"/>
      <c r="J136" s="735"/>
      <c r="K136" s="776" t="s">
        <v>199</v>
      </c>
      <c r="L136" s="776"/>
      <c r="M136" s="135"/>
    </row>
    <row r="137" spans="1:13" ht="16.5" hidden="1">
      <c r="A137" s="672" t="s">
        <v>77</v>
      </c>
      <c r="B137" s="672"/>
      <c r="C137" s="10"/>
      <c r="D137" s="766" t="s">
        <v>200</v>
      </c>
      <c r="E137" s="766"/>
      <c r="F137" s="766"/>
      <c r="G137" s="766"/>
      <c r="H137" s="766"/>
      <c r="I137" s="766"/>
      <c r="J137" s="766"/>
      <c r="K137" s="775"/>
      <c r="L137" s="775"/>
      <c r="M137" s="135"/>
    </row>
    <row r="138" spans="1:13" ht="15.75" hidden="1">
      <c r="A138" s="13" t="s">
        <v>79</v>
      </c>
      <c r="B138" s="13"/>
      <c r="C138" s="14"/>
      <c r="D138" s="138"/>
      <c r="E138" s="138"/>
      <c r="F138" s="139"/>
      <c r="G138" s="139"/>
      <c r="H138" s="139"/>
      <c r="I138" s="139"/>
      <c r="J138" s="139"/>
      <c r="K138" s="779"/>
      <c r="L138" s="779"/>
      <c r="M138" s="135"/>
    </row>
    <row r="139" spans="1:13" ht="15.75" hidden="1">
      <c r="A139" s="138"/>
      <c r="B139" s="138" t="s">
        <v>194</v>
      </c>
      <c r="C139" s="138"/>
      <c r="D139" s="138"/>
      <c r="E139" s="138"/>
      <c r="F139" s="138"/>
      <c r="G139" s="138"/>
      <c r="H139" s="138"/>
      <c r="I139" s="138"/>
      <c r="J139" s="138"/>
      <c r="K139" s="780"/>
      <c r="L139" s="780"/>
      <c r="M139" s="135"/>
    </row>
    <row r="140" spans="1:13" ht="15.75" hidden="1">
      <c r="A140" s="781" t="s">
        <v>179</v>
      </c>
      <c r="B140" s="782"/>
      <c r="C140" s="787" t="s">
        <v>6</v>
      </c>
      <c r="D140" s="768" t="s">
        <v>180</v>
      </c>
      <c r="E140" s="768"/>
      <c r="F140" s="768"/>
      <c r="G140" s="768"/>
      <c r="H140" s="768"/>
      <c r="I140" s="768"/>
      <c r="J140" s="768"/>
      <c r="K140" s="768"/>
      <c r="L140" s="768"/>
      <c r="M140" s="135"/>
    </row>
    <row r="141" spans="1:13" ht="15.75" hidden="1">
      <c r="A141" s="783"/>
      <c r="B141" s="784"/>
      <c r="C141" s="787"/>
      <c r="D141" s="769" t="s">
        <v>182</v>
      </c>
      <c r="E141" s="770"/>
      <c r="F141" s="770"/>
      <c r="G141" s="770"/>
      <c r="H141" s="770"/>
      <c r="I141" s="770"/>
      <c r="J141" s="771"/>
      <c r="K141" s="772" t="s">
        <v>183</v>
      </c>
      <c r="L141" s="772" t="s">
        <v>184</v>
      </c>
      <c r="M141" s="135"/>
    </row>
    <row r="142" spans="1:13" ht="15.75" hidden="1">
      <c r="A142" s="783"/>
      <c r="B142" s="784"/>
      <c r="C142" s="787"/>
      <c r="D142" s="790" t="s">
        <v>92</v>
      </c>
      <c r="E142" s="791" t="s">
        <v>93</v>
      </c>
      <c r="F142" s="792"/>
      <c r="G142" s="792"/>
      <c r="H142" s="792"/>
      <c r="I142" s="792"/>
      <c r="J142" s="793"/>
      <c r="K142" s="773"/>
      <c r="L142" s="788"/>
      <c r="M142" s="135"/>
    </row>
    <row r="143" spans="1:16" ht="15.75" hidden="1">
      <c r="A143" s="785"/>
      <c r="B143" s="786"/>
      <c r="C143" s="787"/>
      <c r="D143" s="790"/>
      <c r="E143" s="170" t="s">
        <v>46</v>
      </c>
      <c r="F143" s="170" t="s">
        <v>47</v>
      </c>
      <c r="G143" s="170" t="s">
        <v>48</v>
      </c>
      <c r="H143" s="170" t="s">
        <v>49</v>
      </c>
      <c r="I143" s="170" t="s">
        <v>50</v>
      </c>
      <c r="J143" s="170" t="s">
        <v>51</v>
      </c>
      <c r="K143" s="774"/>
      <c r="L143" s="789"/>
      <c r="M143" s="760" t="s">
        <v>185</v>
      </c>
      <c r="N143" s="760"/>
      <c r="O143" s="760"/>
      <c r="P143" s="760"/>
    </row>
    <row r="144" spans="1:16" ht="15" hidden="1">
      <c r="A144" s="777" t="s">
        <v>0</v>
      </c>
      <c r="B144" s="778"/>
      <c r="C144" s="171">
        <v>1</v>
      </c>
      <c r="D144" s="172">
        <v>2</v>
      </c>
      <c r="E144" s="171">
        <v>3</v>
      </c>
      <c r="F144" s="172">
        <v>4</v>
      </c>
      <c r="G144" s="171">
        <v>5</v>
      </c>
      <c r="H144" s="172">
        <v>6</v>
      </c>
      <c r="I144" s="171">
        <v>7</v>
      </c>
      <c r="J144" s="172">
        <v>8</v>
      </c>
      <c r="K144" s="171">
        <v>9</v>
      </c>
      <c r="L144" s="172">
        <v>10</v>
      </c>
      <c r="M144" s="143" t="s">
        <v>186</v>
      </c>
      <c r="N144" s="144" t="s">
        <v>187</v>
      </c>
      <c r="O144" s="144" t="s">
        <v>188</v>
      </c>
      <c r="P144" s="144" t="s">
        <v>189</v>
      </c>
    </row>
    <row r="145" spans="1:16" ht="24.75" customHeight="1" hidden="1">
      <c r="A145" s="173" t="s">
        <v>9</v>
      </c>
      <c r="B145" s="174" t="s">
        <v>97</v>
      </c>
      <c r="C145" s="147">
        <f>C146+C147</f>
        <v>3784244</v>
      </c>
      <c r="D145" s="147">
        <f aca="true" t="shared" si="25" ref="D145:L145">D146+D147</f>
        <v>154333</v>
      </c>
      <c r="E145" s="147">
        <f t="shared" si="25"/>
        <v>152430</v>
      </c>
      <c r="F145" s="147">
        <f t="shared" si="25"/>
        <v>0</v>
      </c>
      <c r="G145" s="147">
        <f t="shared" si="25"/>
        <v>0</v>
      </c>
      <c r="H145" s="147">
        <f t="shared" si="25"/>
        <v>0</v>
      </c>
      <c r="I145" s="147">
        <f t="shared" si="25"/>
        <v>1903</v>
      </c>
      <c r="J145" s="147">
        <f t="shared" si="25"/>
        <v>0</v>
      </c>
      <c r="K145" s="147">
        <f t="shared" si="25"/>
        <v>3419094</v>
      </c>
      <c r="L145" s="147">
        <f t="shared" si="25"/>
        <v>210817</v>
      </c>
      <c r="M145" s="147" t="e">
        <f>'[7]03'!#REF!+'[7]04'!#REF!</f>
        <v>#REF!</v>
      </c>
      <c r="N145" s="147" t="e">
        <f>C145-M145</f>
        <v>#REF!</v>
      </c>
      <c r="O145" s="147" t="e">
        <f>'[7]07'!#REF!</f>
        <v>#REF!</v>
      </c>
      <c r="P145" s="147" t="e">
        <f>C145-O145</f>
        <v>#REF!</v>
      </c>
    </row>
    <row r="146" spans="1:16" ht="24.75" customHeight="1" hidden="1">
      <c r="A146" s="175">
        <v>1</v>
      </c>
      <c r="B146" s="32" t="s">
        <v>21</v>
      </c>
      <c r="C146" s="147">
        <f>D146+K146+L146</f>
        <v>1838955</v>
      </c>
      <c r="D146" s="147">
        <f>E146+F146+G146+H146+I146+J146</f>
        <v>121865</v>
      </c>
      <c r="E146" s="111">
        <v>120365</v>
      </c>
      <c r="F146" s="111"/>
      <c r="G146" s="111"/>
      <c r="H146" s="111"/>
      <c r="I146" s="111">
        <v>1500</v>
      </c>
      <c r="J146" s="111"/>
      <c r="K146" s="111">
        <v>1717090</v>
      </c>
      <c r="L146" s="111"/>
      <c r="M146" s="111" t="e">
        <f>'[7]03'!#REF!+'[7]04'!#REF!</f>
        <v>#REF!</v>
      </c>
      <c r="N146" s="111" t="e">
        <f aca="true" t="shared" si="26" ref="N146:N160">C146-M146</f>
        <v>#REF!</v>
      </c>
      <c r="O146" s="111" t="e">
        <f>'[7]07'!#REF!</f>
        <v>#REF!</v>
      </c>
      <c r="P146" s="111" t="e">
        <f aca="true" t="shared" si="27" ref="P146:P160">C146-O146</f>
        <v>#REF!</v>
      </c>
    </row>
    <row r="147" spans="1:16" ht="24.75" customHeight="1" hidden="1">
      <c r="A147" s="175">
        <v>2</v>
      </c>
      <c r="B147" s="32" t="s">
        <v>98</v>
      </c>
      <c r="C147" s="147">
        <f>D147+K147+L147</f>
        <v>1945289</v>
      </c>
      <c r="D147" s="147">
        <f>E147+F147+G147+H147+I147+J147</f>
        <v>32468</v>
      </c>
      <c r="E147" s="111">
        <v>32065</v>
      </c>
      <c r="F147" s="111"/>
      <c r="G147" s="111"/>
      <c r="H147" s="111"/>
      <c r="I147" s="111">
        <v>403</v>
      </c>
      <c r="J147" s="111"/>
      <c r="K147" s="111">
        <v>1702004</v>
      </c>
      <c r="L147" s="111">
        <v>210817</v>
      </c>
      <c r="M147" s="111" t="e">
        <f>'[7]03'!#REF!+'[7]04'!#REF!</f>
        <v>#REF!</v>
      </c>
      <c r="N147" s="111" t="e">
        <f t="shared" si="26"/>
        <v>#REF!</v>
      </c>
      <c r="O147" s="111" t="e">
        <f>'[7]07'!#REF!</f>
        <v>#REF!</v>
      </c>
      <c r="P147" s="111" t="e">
        <f t="shared" si="27"/>
        <v>#REF!</v>
      </c>
    </row>
    <row r="148" spans="1:16" ht="24.75" customHeight="1" hidden="1">
      <c r="A148" s="176" t="s">
        <v>10</v>
      </c>
      <c r="B148" s="38" t="s">
        <v>99</v>
      </c>
      <c r="C148" s="147">
        <f>D148+K148+L148</f>
        <v>400</v>
      </c>
      <c r="D148" s="147">
        <f>E148+F148+G148+H148+I148+J148</f>
        <v>400</v>
      </c>
      <c r="E148" s="111">
        <v>400</v>
      </c>
      <c r="F148" s="111"/>
      <c r="G148" s="111"/>
      <c r="H148" s="111"/>
      <c r="I148" s="111"/>
      <c r="J148" s="111"/>
      <c r="K148" s="111"/>
      <c r="L148" s="111"/>
      <c r="M148" s="111" t="e">
        <f>'[7]03'!#REF!+'[7]04'!#REF!</f>
        <v>#REF!</v>
      </c>
      <c r="N148" s="111" t="e">
        <f t="shared" si="26"/>
        <v>#REF!</v>
      </c>
      <c r="O148" s="111" t="e">
        <f>'[7]07'!#REF!</f>
        <v>#REF!</v>
      </c>
      <c r="P148" s="111" t="e">
        <f t="shared" si="27"/>
        <v>#REF!</v>
      </c>
    </row>
    <row r="149" spans="1:16" ht="24.75" customHeight="1" hidden="1">
      <c r="A149" s="176" t="s">
        <v>11</v>
      </c>
      <c r="B149" s="38" t="s">
        <v>100</v>
      </c>
      <c r="C149" s="147">
        <f>D149+K149+L149</f>
        <v>0</v>
      </c>
      <c r="D149" s="147">
        <f>E149+F149+G149+H149+I149+J149</f>
        <v>0</v>
      </c>
      <c r="E149" s="111"/>
      <c r="F149" s="111"/>
      <c r="G149" s="111"/>
      <c r="H149" s="111"/>
      <c r="I149" s="111"/>
      <c r="J149" s="111"/>
      <c r="K149" s="111"/>
      <c r="L149" s="111"/>
      <c r="M149" s="111" t="e">
        <f>'[7]03'!#REF!+'[7]04'!#REF!</f>
        <v>#REF!</v>
      </c>
      <c r="N149" s="111" t="e">
        <f t="shared" si="26"/>
        <v>#REF!</v>
      </c>
      <c r="O149" s="111" t="e">
        <f>'[7]07'!#REF!</f>
        <v>#REF!</v>
      </c>
      <c r="P149" s="111" t="e">
        <f t="shared" si="27"/>
        <v>#REF!</v>
      </c>
    </row>
    <row r="150" spans="1:16" ht="24.75" customHeight="1" hidden="1">
      <c r="A150" s="176" t="s">
        <v>12</v>
      </c>
      <c r="B150" s="38" t="s">
        <v>4</v>
      </c>
      <c r="C150" s="147">
        <f>C151+C160</f>
        <v>3783844</v>
      </c>
      <c r="D150" s="147">
        <f aca="true" t="shared" si="28" ref="D150:L150">D151+D160</f>
        <v>153933</v>
      </c>
      <c r="E150" s="147">
        <f t="shared" si="28"/>
        <v>152030</v>
      </c>
      <c r="F150" s="147">
        <f t="shared" si="28"/>
        <v>0</v>
      </c>
      <c r="G150" s="147">
        <f t="shared" si="28"/>
        <v>0</v>
      </c>
      <c r="H150" s="147">
        <f t="shared" si="28"/>
        <v>0</v>
      </c>
      <c r="I150" s="147">
        <f t="shared" si="28"/>
        <v>1903</v>
      </c>
      <c r="J150" s="147">
        <f t="shared" si="28"/>
        <v>0</v>
      </c>
      <c r="K150" s="147">
        <f t="shared" si="28"/>
        <v>3419094</v>
      </c>
      <c r="L150" s="147">
        <f t="shared" si="28"/>
        <v>210817</v>
      </c>
      <c r="M150" s="147" t="e">
        <f>'[7]03'!#REF!+'[7]04'!#REF!</f>
        <v>#REF!</v>
      </c>
      <c r="N150" s="147" t="e">
        <f t="shared" si="26"/>
        <v>#REF!</v>
      </c>
      <c r="O150" s="147" t="e">
        <f>'[7]07'!#REF!</f>
        <v>#REF!</v>
      </c>
      <c r="P150" s="147" t="e">
        <f t="shared" si="27"/>
        <v>#REF!</v>
      </c>
    </row>
    <row r="151" spans="1:16" ht="24.75" customHeight="1" hidden="1">
      <c r="A151" s="176" t="s">
        <v>101</v>
      </c>
      <c r="B151" s="41" t="s">
        <v>1</v>
      </c>
      <c r="C151" s="147">
        <f>SUM(C152:C159)</f>
        <v>3570996</v>
      </c>
      <c r="D151" s="147">
        <f aca="true" t="shared" si="29" ref="D151:L151">SUM(D152:D159)</f>
        <v>28994</v>
      </c>
      <c r="E151" s="147">
        <f t="shared" si="29"/>
        <v>28591</v>
      </c>
      <c r="F151" s="147">
        <f t="shared" si="29"/>
        <v>0</v>
      </c>
      <c r="G151" s="147">
        <f t="shared" si="29"/>
        <v>0</v>
      </c>
      <c r="H151" s="147">
        <f t="shared" si="29"/>
        <v>0</v>
      </c>
      <c r="I151" s="147">
        <f t="shared" si="29"/>
        <v>403</v>
      </c>
      <c r="J151" s="147">
        <f t="shared" si="29"/>
        <v>0</v>
      </c>
      <c r="K151" s="147">
        <f t="shared" si="29"/>
        <v>3331185</v>
      </c>
      <c r="L151" s="147">
        <f t="shared" si="29"/>
        <v>210817</v>
      </c>
      <c r="M151" s="147" t="e">
        <f>'[7]03'!#REF!+'[7]04'!#REF!</f>
        <v>#REF!</v>
      </c>
      <c r="N151" s="147" t="e">
        <f t="shared" si="26"/>
        <v>#REF!</v>
      </c>
      <c r="O151" s="147" t="e">
        <f>'[7]07'!#REF!</f>
        <v>#REF!</v>
      </c>
      <c r="P151" s="147" t="e">
        <f t="shared" si="27"/>
        <v>#REF!</v>
      </c>
    </row>
    <row r="152" spans="1:16" ht="24.75" customHeight="1" hidden="1">
      <c r="A152" s="175" t="s">
        <v>13</v>
      </c>
      <c r="B152" s="32" t="s">
        <v>102</v>
      </c>
      <c r="C152" s="147">
        <f aca="true" t="shared" si="30" ref="C152:C160">D152+K152+L152</f>
        <v>151549</v>
      </c>
      <c r="D152" s="147">
        <f aca="true" t="shared" si="31" ref="D152:D160">E152+F152+G152+H152+I152+J152</f>
        <v>12849</v>
      </c>
      <c r="E152" s="111">
        <v>12446</v>
      </c>
      <c r="F152" s="111"/>
      <c r="G152" s="111"/>
      <c r="H152" s="111"/>
      <c r="I152" s="111">
        <v>403</v>
      </c>
      <c r="J152" s="111"/>
      <c r="K152" s="111">
        <v>35200</v>
      </c>
      <c r="L152" s="111">
        <v>103500</v>
      </c>
      <c r="M152" s="111" t="e">
        <f>'[7]03'!#REF!+'[7]04'!#REF!</f>
        <v>#REF!</v>
      </c>
      <c r="N152" s="111" t="e">
        <f t="shared" si="26"/>
        <v>#REF!</v>
      </c>
      <c r="O152" s="111" t="e">
        <f>'[7]07'!#REF!</f>
        <v>#REF!</v>
      </c>
      <c r="P152" s="111" t="e">
        <f t="shared" si="27"/>
        <v>#REF!</v>
      </c>
    </row>
    <row r="153" spans="1:16" ht="24.75" customHeight="1" hidden="1">
      <c r="A153" s="175" t="s">
        <v>14</v>
      </c>
      <c r="B153" s="32" t="s">
        <v>103</v>
      </c>
      <c r="C153" s="147">
        <f t="shared" si="30"/>
        <v>0</v>
      </c>
      <c r="D153" s="147">
        <f t="shared" si="31"/>
        <v>0</v>
      </c>
      <c r="E153" s="111"/>
      <c r="F153" s="111"/>
      <c r="G153" s="111"/>
      <c r="H153" s="111"/>
      <c r="I153" s="111"/>
      <c r="J153" s="111"/>
      <c r="K153" s="111"/>
      <c r="L153" s="111"/>
      <c r="M153" s="111" t="e">
        <f>'[7]03'!#REF!+'[7]04'!#REF!</f>
        <v>#REF!</v>
      </c>
      <c r="N153" s="111" t="e">
        <f t="shared" si="26"/>
        <v>#REF!</v>
      </c>
      <c r="O153" s="111" t="e">
        <f>'[7]07'!#REF!</f>
        <v>#REF!</v>
      </c>
      <c r="P153" s="111" t="e">
        <f t="shared" si="27"/>
        <v>#REF!</v>
      </c>
    </row>
    <row r="154" spans="1:16" ht="24.75" customHeight="1" hidden="1">
      <c r="A154" s="175" t="s">
        <v>15</v>
      </c>
      <c r="B154" s="32" t="s">
        <v>158</v>
      </c>
      <c r="C154" s="147">
        <f t="shared" si="30"/>
        <v>0</v>
      </c>
      <c r="D154" s="147">
        <f t="shared" si="31"/>
        <v>0</v>
      </c>
      <c r="E154" s="111"/>
      <c r="F154" s="111"/>
      <c r="G154" s="111"/>
      <c r="H154" s="111"/>
      <c r="I154" s="111"/>
      <c r="J154" s="111"/>
      <c r="K154" s="111"/>
      <c r="L154" s="111"/>
      <c r="M154" s="111" t="e">
        <f>'[7]03'!#REF!</f>
        <v>#REF!</v>
      </c>
      <c r="N154" s="111" t="e">
        <f t="shared" si="26"/>
        <v>#REF!</v>
      </c>
      <c r="O154" s="111" t="e">
        <f>'[7]07'!#REF!</f>
        <v>#REF!</v>
      </c>
      <c r="P154" s="111" t="e">
        <f t="shared" si="27"/>
        <v>#REF!</v>
      </c>
    </row>
    <row r="155" spans="1:16" ht="24.75" customHeight="1" hidden="1">
      <c r="A155" s="175" t="s">
        <v>16</v>
      </c>
      <c r="B155" s="32" t="s">
        <v>104</v>
      </c>
      <c r="C155" s="147">
        <f t="shared" si="30"/>
        <v>3068593</v>
      </c>
      <c r="D155" s="147">
        <f t="shared" si="31"/>
        <v>0</v>
      </c>
      <c r="E155" s="111"/>
      <c r="F155" s="111"/>
      <c r="G155" s="111"/>
      <c r="H155" s="111"/>
      <c r="I155" s="111"/>
      <c r="J155" s="111"/>
      <c r="K155" s="111">
        <v>3068593</v>
      </c>
      <c r="L155" s="111"/>
      <c r="M155" s="111" t="e">
        <f>'[7]03'!#REF!+'[7]04'!#REF!</f>
        <v>#REF!</v>
      </c>
      <c r="N155" s="111" t="e">
        <f t="shared" si="26"/>
        <v>#REF!</v>
      </c>
      <c r="O155" s="111" t="e">
        <f>'[7]07'!#REF!</f>
        <v>#REF!</v>
      </c>
      <c r="P155" s="111" t="e">
        <f t="shared" si="27"/>
        <v>#REF!</v>
      </c>
    </row>
    <row r="156" spans="1:16" ht="24.75" customHeight="1" hidden="1">
      <c r="A156" s="175" t="s">
        <v>17</v>
      </c>
      <c r="B156" s="32" t="s">
        <v>105</v>
      </c>
      <c r="C156" s="147">
        <f t="shared" si="30"/>
        <v>198092</v>
      </c>
      <c r="D156" s="147">
        <f t="shared" si="31"/>
        <v>0</v>
      </c>
      <c r="E156" s="111"/>
      <c r="F156" s="111"/>
      <c r="G156" s="111"/>
      <c r="H156" s="111"/>
      <c r="I156" s="111"/>
      <c r="J156" s="111"/>
      <c r="K156" s="111">
        <v>198092</v>
      </c>
      <c r="L156" s="111"/>
      <c r="M156" s="111" t="e">
        <f>'[7]03'!#REF!+'[7]04'!#REF!</f>
        <v>#REF!</v>
      </c>
      <c r="N156" s="111" t="e">
        <f t="shared" si="26"/>
        <v>#REF!</v>
      </c>
      <c r="O156" s="111" t="e">
        <f>'[7]07'!#REF!</f>
        <v>#REF!</v>
      </c>
      <c r="P156" s="111" t="e">
        <f t="shared" si="27"/>
        <v>#REF!</v>
      </c>
    </row>
    <row r="157" spans="1:16" ht="24.75" customHeight="1" hidden="1">
      <c r="A157" s="175" t="s">
        <v>18</v>
      </c>
      <c r="B157" s="32" t="s">
        <v>106</v>
      </c>
      <c r="C157" s="147">
        <f t="shared" si="30"/>
        <v>0</v>
      </c>
      <c r="D157" s="147">
        <f t="shared" si="31"/>
        <v>0</v>
      </c>
      <c r="E157" s="111"/>
      <c r="F157" s="111"/>
      <c r="G157" s="111"/>
      <c r="H157" s="111"/>
      <c r="I157" s="111"/>
      <c r="J157" s="111"/>
      <c r="K157" s="111"/>
      <c r="L157" s="111"/>
      <c r="M157" s="111" t="e">
        <f>'[7]03'!#REF!+'[7]04'!#REF!</f>
        <v>#REF!</v>
      </c>
      <c r="N157" s="111" t="e">
        <f t="shared" si="26"/>
        <v>#REF!</v>
      </c>
      <c r="O157" s="111" t="e">
        <f>'[7]07'!#REF!</f>
        <v>#REF!</v>
      </c>
      <c r="P157" s="111" t="e">
        <f t="shared" si="27"/>
        <v>#REF!</v>
      </c>
    </row>
    <row r="158" spans="1:16" ht="24.75" customHeight="1" hidden="1">
      <c r="A158" s="175" t="s">
        <v>19</v>
      </c>
      <c r="B158" s="43" t="s">
        <v>107</v>
      </c>
      <c r="C158" s="147">
        <f t="shared" si="30"/>
        <v>0</v>
      </c>
      <c r="D158" s="147">
        <f t="shared" si="31"/>
        <v>0</v>
      </c>
      <c r="E158" s="111"/>
      <c r="F158" s="111"/>
      <c r="G158" s="111"/>
      <c r="H158" s="111"/>
      <c r="I158" s="111"/>
      <c r="J158" s="111"/>
      <c r="K158" s="111"/>
      <c r="L158" s="111"/>
      <c r="M158" s="111" t="e">
        <f>'[7]03'!#REF!+'[7]04'!#REF!</f>
        <v>#REF!</v>
      </c>
      <c r="N158" s="111" t="e">
        <f t="shared" si="26"/>
        <v>#REF!</v>
      </c>
      <c r="O158" s="111" t="e">
        <f>'[7]07'!#REF!</f>
        <v>#REF!</v>
      </c>
      <c r="P158" s="111" t="e">
        <f t="shared" si="27"/>
        <v>#REF!</v>
      </c>
    </row>
    <row r="159" spans="1:16" ht="24.75" customHeight="1" hidden="1">
      <c r="A159" s="175" t="s">
        <v>22</v>
      </c>
      <c r="B159" s="32" t="s">
        <v>27</v>
      </c>
      <c r="C159" s="147">
        <f t="shared" si="30"/>
        <v>152762</v>
      </c>
      <c r="D159" s="147">
        <f t="shared" si="31"/>
        <v>16145</v>
      </c>
      <c r="E159" s="111">
        <v>16145</v>
      </c>
      <c r="F159" s="111"/>
      <c r="G159" s="111"/>
      <c r="H159" s="111"/>
      <c r="I159" s="111"/>
      <c r="J159" s="111"/>
      <c r="K159" s="111">
        <v>29300</v>
      </c>
      <c r="L159" s="111">
        <v>107317</v>
      </c>
      <c r="M159" s="111" t="e">
        <f>'[7]03'!#REF!+'[7]04'!#REF!</f>
        <v>#REF!</v>
      </c>
      <c r="N159" s="111" t="e">
        <f t="shared" si="26"/>
        <v>#REF!</v>
      </c>
      <c r="O159" s="111" t="e">
        <f>'[7]07'!#REF!</f>
        <v>#REF!</v>
      </c>
      <c r="P159" s="111" t="e">
        <f t="shared" si="27"/>
        <v>#REF!</v>
      </c>
    </row>
    <row r="160" spans="1:16" ht="24.75" customHeight="1" hidden="1">
      <c r="A160" s="176" t="s">
        <v>108</v>
      </c>
      <c r="B160" s="38" t="s">
        <v>20</v>
      </c>
      <c r="C160" s="147">
        <f t="shared" si="30"/>
        <v>212848</v>
      </c>
      <c r="D160" s="147">
        <f t="shared" si="31"/>
        <v>124939</v>
      </c>
      <c r="E160" s="111">
        <v>123439</v>
      </c>
      <c r="F160" s="111"/>
      <c r="G160" s="111"/>
      <c r="H160" s="111"/>
      <c r="I160" s="111">
        <v>1500</v>
      </c>
      <c r="J160" s="111"/>
      <c r="K160" s="111">
        <v>87909</v>
      </c>
      <c r="L160" s="111"/>
      <c r="M160" s="147" t="e">
        <f>'[7]03'!#REF!+'[7]04'!#REF!</f>
        <v>#REF!</v>
      </c>
      <c r="N160" s="147" t="e">
        <f t="shared" si="26"/>
        <v>#REF!</v>
      </c>
      <c r="O160" s="147" t="e">
        <f>'[7]07'!#REF!</f>
        <v>#REF!</v>
      </c>
      <c r="P160" s="147" t="e">
        <f t="shared" si="27"/>
        <v>#REF!</v>
      </c>
    </row>
    <row r="161" spans="1:16" ht="24.75" customHeight="1" hidden="1">
      <c r="A161" s="177" t="s">
        <v>195</v>
      </c>
      <c r="B161" s="151" t="s">
        <v>159</v>
      </c>
      <c r="C161" s="178">
        <f>(C152+C153+C154)/C151</f>
        <v>0.04243886019474679</v>
      </c>
      <c r="D161" s="179">
        <f aca="true" t="shared" si="32" ref="D161:L161">(D152+D153+D154)/D151</f>
        <v>0.443160653928399</v>
      </c>
      <c r="E161" s="178">
        <f t="shared" si="32"/>
        <v>0.43531181140918473</v>
      </c>
      <c r="F161" s="178" t="e">
        <f t="shared" si="32"/>
        <v>#DIV/0!</v>
      </c>
      <c r="G161" s="178" t="e">
        <f t="shared" si="32"/>
        <v>#DIV/0!</v>
      </c>
      <c r="H161" s="178" t="e">
        <f t="shared" si="32"/>
        <v>#DIV/0!</v>
      </c>
      <c r="I161" s="178">
        <f t="shared" si="32"/>
        <v>1</v>
      </c>
      <c r="J161" s="178" t="e">
        <f t="shared" si="32"/>
        <v>#DIV/0!</v>
      </c>
      <c r="K161" s="178">
        <f t="shared" si="32"/>
        <v>0.010566810309244308</v>
      </c>
      <c r="L161" s="178">
        <f t="shared" si="32"/>
        <v>0.4909471247574911</v>
      </c>
      <c r="M161" s="18"/>
      <c r="N161" s="152"/>
      <c r="O161" s="152"/>
      <c r="P161" s="152"/>
    </row>
    <row r="162" spans="1:16" ht="17.25" hidden="1">
      <c r="A162" s="763" t="s">
        <v>190</v>
      </c>
      <c r="B162" s="763"/>
      <c r="C162" s="111">
        <f>C145-C148-C149-C150</f>
        <v>0</v>
      </c>
      <c r="D162" s="111">
        <f aca="true" t="shared" si="33" ref="D162:L162">D145-D148-D149-D150</f>
        <v>0</v>
      </c>
      <c r="E162" s="111">
        <f t="shared" si="33"/>
        <v>0</v>
      </c>
      <c r="F162" s="111">
        <f t="shared" si="33"/>
        <v>0</v>
      </c>
      <c r="G162" s="111">
        <f t="shared" si="33"/>
        <v>0</v>
      </c>
      <c r="H162" s="111">
        <f t="shared" si="33"/>
        <v>0</v>
      </c>
      <c r="I162" s="111">
        <f t="shared" si="33"/>
        <v>0</v>
      </c>
      <c r="J162" s="111">
        <f t="shared" si="33"/>
        <v>0</v>
      </c>
      <c r="K162" s="111">
        <f t="shared" si="33"/>
        <v>0</v>
      </c>
      <c r="L162" s="111">
        <f t="shared" si="33"/>
        <v>0</v>
      </c>
      <c r="M162" s="18"/>
      <c r="N162" s="152"/>
      <c r="O162" s="152"/>
      <c r="P162" s="152"/>
    </row>
    <row r="163" spans="1:16" ht="17.25" hidden="1">
      <c r="A163" s="683" t="s">
        <v>191</v>
      </c>
      <c r="B163" s="683"/>
      <c r="C163" s="111">
        <f>C150-C151-C160</f>
        <v>0</v>
      </c>
      <c r="D163" s="111">
        <f aca="true" t="shared" si="34" ref="D163:L163">D150-D151-D160</f>
        <v>0</v>
      </c>
      <c r="E163" s="111">
        <f t="shared" si="34"/>
        <v>0</v>
      </c>
      <c r="F163" s="111">
        <f t="shared" si="34"/>
        <v>0</v>
      </c>
      <c r="G163" s="111">
        <f t="shared" si="34"/>
        <v>0</v>
      </c>
      <c r="H163" s="111">
        <f t="shared" si="34"/>
        <v>0</v>
      </c>
      <c r="I163" s="111">
        <f t="shared" si="34"/>
        <v>0</v>
      </c>
      <c r="J163" s="111">
        <f t="shared" si="34"/>
        <v>0</v>
      </c>
      <c r="K163" s="111">
        <f t="shared" si="34"/>
        <v>0</v>
      </c>
      <c r="L163" s="111">
        <f t="shared" si="34"/>
        <v>0</v>
      </c>
      <c r="M163" s="18"/>
      <c r="N163" s="152"/>
      <c r="O163" s="152"/>
      <c r="P163" s="152"/>
    </row>
    <row r="164" spans="1:16" ht="18.75" hidden="1">
      <c r="A164" s="135"/>
      <c r="B164" s="180" t="s">
        <v>196</v>
      </c>
      <c r="C164" s="180"/>
      <c r="D164" s="181"/>
      <c r="E164" s="181"/>
      <c r="F164" s="181"/>
      <c r="G164" s="794" t="s">
        <v>196</v>
      </c>
      <c r="H164" s="794"/>
      <c r="I164" s="794"/>
      <c r="J164" s="794"/>
      <c r="K164" s="794"/>
      <c r="L164" s="794"/>
      <c r="M164" s="135"/>
      <c r="N164" s="135"/>
      <c r="O164" s="135"/>
      <c r="P164" s="135"/>
    </row>
    <row r="165" spans="1:16" ht="18.75" hidden="1">
      <c r="A165" s="795" t="s">
        <v>5</v>
      </c>
      <c r="B165" s="795"/>
      <c r="C165" s="795"/>
      <c r="D165" s="795"/>
      <c r="E165" s="181"/>
      <c r="F165" s="181"/>
      <c r="G165" s="182"/>
      <c r="H165" s="796" t="s">
        <v>197</v>
      </c>
      <c r="I165" s="796"/>
      <c r="J165" s="796"/>
      <c r="K165" s="796"/>
      <c r="L165" s="796"/>
      <c r="M165" s="135"/>
      <c r="N165" s="135"/>
      <c r="O165" s="135"/>
      <c r="P165" s="135"/>
    </row>
    <row r="166" ht="15" hidden="1"/>
    <row r="167" ht="15" hidden="1"/>
    <row r="168" ht="15" hidden="1"/>
    <row r="169" ht="15" hidden="1"/>
    <row r="170" ht="15" hidden="1"/>
    <row r="171" ht="15" hidden="1"/>
    <row r="172" ht="15" hidden="1"/>
    <row r="173" ht="15" hidden="1"/>
    <row r="174" ht="15" hidden="1"/>
    <row r="175" ht="15" hidden="1"/>
    <row r="176" spans="1:13" ht="16.5" hidden="1">
      <c r="A176" s="733" t="s">
        <v>174</v>
      </c>
      <c r="B176" s="734"/>
      <c r="C176" s="169"/>
      <c r="D176" s="735" t="s">
        <v>175</v>
      </c>
      <c r="E176" s="735"/>
      <c r="F176" s="735"/>
      <c r="G176" s="735"/>
      <c r="H176" s="735"/>
      <c r="I176" s="735"/>
      <c r="J176" s="735"/>
      <c r="K176" s="775"/>
      <c r="L176" s="775"/>
      <c r="M176" s="135"/>
    </row>
    <row r="177" spans="1:13" ht="16.5" hidden="1">
      <c r="A177" s="672" t="s">
        <v>75</v>
      </c>
      <c r="B177" s="672"/>
      <c r="C177" s="672"/>
      <c r="D177" s="735" t="s">
        <v>176</v>
      </c>
      <c r="E177" s="735"/>
      <c r="F177" s="735"/>
      <c r="G177" s="735"/>
      <c r="H177" s="735"/>
      <c r="I177" s="735"/>
      <c r="J177" s="735"/>
      <c r="K177" s="776" t="s">
        <v>201</v>
      </c>
      <c r="L177" s="776"/>
      <c r="M177" s="135"/>
    </row>
    <row r="178" spans="1:13" ht="16.5" hidden="1">
      <c r="A178" s="672" t="s">
        <v>77</v>
      </c>
      <c r="B178" s="672"/>
      <c r="C178" s="10"/>
      <c r="D178" s="766" t="s">
        <v>193</v>
      </c>
      <c r="E178" s="766"/>
      <c r="F178" s="766"/>
      <c r="G178" s="766"/>
      <c r="H178" s="766"/>
      <c r="I178" s="766"/>
      <c r="J178" s="766"/>
      <c r="K178" s="775"/>
      <c r="L178" s="775"/>
      <c r="M178" s="135"/>
    </row>
    <row r="179" spans="1:13" ht="15.75" hidden="1">
      <c r="A179" s="13" t="s">
        <v>79</v>
      </c>
      <c r="B179" s="13"/>
      <c r="C179" s="14"/>
      <c r="D179" s="111"/>
      <c r="E179" s="111">
        <v>885923</v>
      </c>
      <c r="F179" s="111"/>
      <c r="G179" s="111">
        <v>131438</v>
      </c>
      <c r="H179" s="111"/>
      <c r="I179" s="111">
        <v>900603</v>
      </c>
      <c r="J179" s="111"/>
      <c r="K179" s="111">
        <v>4102035.7</v>
      </c>
      <c r="L179" s="111"/>
      <c r="M179" s="135"/>
    </row>
    <row r="180" spans="1:13" ht="15.75" hidden="1">
      <c r="A180" s="138"/>
      <c r="B180" s="138" t="s">
        <v>194</v>
      </c>
      <c r="C180" s="138"/>
      <c r="D180" s="138"/>
      <c r="E180" s="138"/>
      <c r="F180" s="138"/>
      <c r="G180" s="138"/>
      <c r="H180" s="138"/>
      <c r="I180" s="138"/>
      <c r="J180" s="138"/>
      <c r="K180" s="780"/>
      <c r="L180" s="780"/>
      <c r="M180" s="135"/>
    </row>
    <row r="181" spans="1:13" ht="15.75" hidden="1">
      <c r="A181" s="781" t="s">
        <v>179</v>
      </c>
      <c r="B181" s="782"/>
      <c r="C181" s="787" t="s">
        <v>6</v>
      </c>
      <c r="D181" s="768" t="s">
        <v>180</v>
      </c>
      <c r="E181" s="768"/>
      <c r="F181" s="768"/>
      <c r="G181" s="768"/>
      <c r="H181" s="768"/>
      <c r="I181" s="768"/>
      <c r="J181" s="768"/>
      <c r="K181" s="768"/>
      <c r="L181" s="768"/>
      <c r="M181" s="135"/>
    </row>
    <row r="182" spans="1:13" ht="15.75" hidden="1">
      <c r="A182" s="783"/>
      <c r="B182" s="784"/>
      <c r="C182" s="787"/>
      <c r="D182" s="769" t="s">
        <v>182</v>
      </c>
      <c r="E182" s="770"/>
      <c r="F182" s="770"/>
      <c r="G182" s="770"/>
      <c r="H182" s="770"/>
      <c r="I182" s="770"/>
      <c r="J182" s="771"/>
      <c r="K182" s="772" t="s">
        <v>183</v>
      </c>
      <c r="L182" s="772" t="s">
        <v>184</v>
      </c>
      <c r="M182" s="135"/>
    </row>
    <row r="183" spans="1:13" ht="15.75" hidden="1">
      <c r="A183" s="783"/>
      <c r="B183" s="784"/>
      <c r="C183" s="787"/>
      <c r="D183" s="790" t="s">
        <v>92</v>
      </c>
      <c r="E183" s="791" t="s">
        <v>93</v>
      </c>
      <c r="F183" s="792"/>
      <c r="G183" s="792"/>
      <c r="H183" s="792"/>
      <c r="I183" s="792"/>
      <c r="J183" s="793"/>
      <c r="K183" s="773"/>
      <c r="L183" s="788"/>
      <c r="M183" s="135"/>
    </row>
    <row r="184" spans="1:16" ht="15.75" hidden="1">
      <c r="A184" s="785"/>
      <c r="B184" s="786"/>
      <c r="C184" s="787"/>
      <c r="D184" s="790"/>
      <c r="E184" s="170" t="s">
        <v>46</v>
      </c>
      <c r="F184" s="170" t="s">
        <v>47</v>
      </c>
      <c r="G184" s="170" t="s">
        <v>48</v>
      </c>
      <c r="H184" s="170" t="s">
        <v>49</v>
      </c>
      <c r="I184" s="170" t="s">
        <v>50</v>
      </c>
      <c r="J184" s="170" t="s">
        <v>51</v>
      </c>
      <c r="K184" s="774"/>
      <c r="L184" s="789"/>
      <c r="M184" s="760" t="s">
        <v>185</v>
      </c>
      <c r="N184" s="760"/>
      <c r="O184" s="760"/>
      <c r="P184" s="760"/>
    </row>
    <row r="185" spans="1:16" ht="15" hidden="1">
      <c r="A185" s="777" t="s">
        <v>0</v>
      </c>
      <c r="B185" s="778"/>
      <c r="C185" s="171">
        <v>1</v>
      </c>
      <c r="D185" s="172">
        <v>2</v>
      </c>
      <c r="E185" s="171">
        <v>3</v>
      </c>
      <c r="F185" s="172">
        <v>4</v>
      </c>
      <c r="G185" s="171">
        <v>5</v>
      </c>
      <c r="H185" s="172">
        <v>6</v>
      </c>
      <c r="I185" s="171">
        <v>7</v>
      </c>
      <c r="J185" s="172">
        <v>8</v>
      </c>
      <c r="K185" s="171">
        <v>9</v>
      </c>
      <c r="L185" s="172">
        <v>10</v>
      </c>
      <c r="M185" s="143" t="s">
        <v>186</v>
      </c>
      <c r="N185" s="144" t="s">
        <v>187</v>
      </c>
      <c r="O185" s="144" t="s">
        <v>188</v>
      </c>
      <c r="P185" s="144" t="s">
        <v>189</v>
      </c>
    </row>
    <row r="186" spans="1:16" ht="24.75" customHeight="1" hidden="1">
      <c r="A186" s="173" t="s">
        <v>9</v>
      </c>
      <c r="B186" s="174" t="s">
        <v>97</v>
      </c>
      <c r="C186" s="147">
        <f>C187+C188</f>
        <v>18825447</v>
      </c>
      <c r="D186" s="147">
        <f aca="true" t="shared" si="35" ref="D186:L186">D187+D188</f>
        <v>2403583</v>
      </c>
      <c r="E186" s="147">
        <f t="shared" si="35"/>
        <v>1170412</v>
      </c>
      <c r="F186" s="147">
        <f t="shared" si="35"/>
        <v>0</v>
      </c>
      <c r="G186" s="147">
        <f t="shared" si="35"/>
        <v>131438</v>
      </c>
      <c r="H186" s="147">
        <f t="shared" si="35"/>
        <v>651569</v>
      </c>
      <c r="I186" s="147">
        <f t="shared" si="35"/>
        <v>276284</v>
      </c>
      <c r="J186" s="147">
        <f t="shared" si="35"/>
        <v>173880</v>
      </c>
      <c r="K186" s="147">
        <f t="shared" si="35"/>
        <v>2849581</v>
      </c>
      <c r="L186" s="147">
        <f t="shared" si="35"/>
        <v>13572283</v>
      </c>
      <c r="M186" s="147" t="e">
        <f>'[7]03'!#REF!+'[7]04'!#REF!</f>
        <v>#REF!</v>
      </c>
      <c r="N186" s="147" t="e">
        <f>C186-M186</f>
        <v>#REF!</v>
      </c>
      <c r="O186" s="147" t="e">
        <f>'[7]07'!#REF!</f>
        <v>#REF!</v>
      </c>
      <c r="P186" s="147" t="e">
        <f>C186-O186</f>
        <v>#REF!</v>
      </c>
    </row>
    <row r="187" spans="1:16" ht="24.75" customHeight="1" hidden="1">
      <c r="A187" s="175">
        <v>1</v>
      </c>
      <c r="B187" s="32" t="s">
        <v>21</v>
      </c>
      <c r="C187" s="147">
        <f>D187+K187+L187</f>
        <v>6020000</v>
      </c>
      <c r="D187" s="147">
        <f>E187+F187+G187+H187+I187+J187</f>
        <v>1917964</v>
      </c>
      <c r="E187" s="111">
        <v>885923</v>
      </c>
      <c r="F187" s="111">
        <v>0</v>
      </c>
      <c r="G187" s="111">
        <v>131438</v>
      </c>
      <c r="H187" s="111">
        <v>649319</v>
      </c>
      <c r="I187" s="111">
        <v>251284</v>
      </c>
      <c r="J187" s="111">
        <v>0</v>
      </c>
      <c r="K187" s="111">
        <v>442933</v>
      </c>
      <c r="L187" s="111">
        <v>3659103</v>
      </c>
      <c r="M187" s="111" t="e">
        <f>'[7]03'!#REF!+'[7]04'!#REF!</f>
        <v>#REF!</v>
      </c>
      <c r="N187" s="111" t="e">
        <f aca="true" t="shared" si="36" ref="N187:N201">C187-M187</f>
        <v>#REF!</v>
      </c>
      <c r="O187" s="111" t="e">
        <f>'[7]07'!#REF!</f>
        <v>#REF!</v>
      </c>
      <c r="P187" s="111" t="e">
        <f aca="true" t="shared" si="37" ref="P187:P201">C187-O187</f>
        <v>#REF!</v>
      </c>
    </row>
    <row r="188" spans="1:16" ht="24.75" customHeight="1" hidden="1">
      <c r="A188" s="175">
        <v>2</v>
      </c>
      <c r="B188" s="32" t="s">
        <v>98</v>
      </c>
      <c r="C188" s="147">
        <f>D188+K188+L188</f>
        <v>12805447</v>
      </c>
      <c r="D188" s="147">
        <f>E188+F188+G188+H188+I188+J188</f>
        <v>485619</v>
      </c>
      <c r="E188" s="111">
        <v>284489</v>
      </c>
      <c r="F188" s="111">
        <v>0</v>
      </c>
      <c r="G188" s="111">
        <v>0</v>
      </c>
      <c r="H188" s="111">
        <v>2250</v>
      </c>
      <c r="I188" s="111">
        <v>25000</v>
      </c>
      <c r="J188" s="111">
        <v>173880</v>
      </c>
      <c r="K188" s="111">
        <v>2406648</v>
      </c>
      <c r="L188" s="111">
        <v>9913180</v>
      </c>
      <c r="M188" s="111" t="e">
        <f>'[7]03'!#REF!+'[7]04'!#REF!</f>
        <v>#REF!</v>
      </c>
      <c r="N188" s="111" t="e">
        <f t="shared" si="36"/>
        <v>#REF!</v>
      </c>
      <c r="O188" s="111" t="e">
        <f>'[7]07'!#REF!</f>
        <v>#REF!</v>
      </c>
      <c r="P188" s="111" t="e">
        <f t="shared" si="37"/>
        <v>#REF!</v>
      </c>
    </row>
    <row r="189" spans="1:16" ht="24.75" customHeight="1" hidden="1">
      <c r="A189" s="176" t="s">
        <v>10</v>
      </c>
      <c r="B189" s="38" t="s">
        <v>99</v>
      </c>
      <c r="C189" s="147">
        <f>D189+K189+L189</f>
        <v>111980</v>
      </c>
      <c r="D189" s="147">
        <f>E189+F189+G189+H189+I189+J189</f>
        <v>10580</v>
      </c>
      <c r="E189" s="111">
        <v>10580</v>
      </c>
      <c r="F189" s="111">
        <v>0</v>
      </c>
      <c r="G189" s="111">
        <v>0</v>
      </c>
      <c r="H189" s="111">
        <v>0</v>
      </c>
      <c r="I189" s="111">
        <v>0</v>
      </c>
      <c r="J189" s="111">
        <v>0</v>
      </c>
      <c r="K189" s="111">
        <v>0</v>
      </c>
      <c r="L189" s="111">
        <v>101400</v>
      </c>
      <c r="M189" s="111" t="e">
        <f>'[7]03'!#REF!+'[7]04'!#REF!</f>
        <v>#REF!</v>
      </c>
      <c r="N189" s="111" t="e">
        <f t="shared" si="36"/>
        <v>#REF!</v>
      </c>
      <c r="O189" s="111" t="e">
        <f>'[7]07'!#REF!</f>
        <v>#REF!</v>
      </c>
      <c r="P189" s="111" t="e">
        <f t="shared" si="37"/>
        <v>#REF!</v>
      </c>
    </row>
    <row r="190" spans="1:16" ht="24.75" customHeight="1" hidden="1">
      <c r="A190" s="176" t="s">
        <v>11</v>
      </c>
      <c r="B190" s="38" t="s">
        <v>100</v>
      </c>
      <c r="C190" s="147">
        <f>D190+K190+L190</f>
        <v>0</v>
      </c>
      <c r="D190" s="147">
        <f>E190+F190+G190+H190+I190+J190</f>
        <v>0</v>
      </c>
      <c r="E190" s="111">
        <v>0</v>
      </c>
      <c r="F190" s="111">
        <v>0</v>
      </c>
      <c r="G190" s="111">
        <v>0</v>
      </c>
      <c r="H190" s="111">
        <v>0</v>
      </c>
      <c r="I190" s="111">
        <v>0</v>
      </c>
      <c r="J190" s="111">
        <v>0</v>
      </c>
      <c r="K190" s="111">
        <v>0</v>
      </c>
      <c r="L190" s="111">
        <v>0</v>
      </c>
      <c r="M190" s="111" t="e">
        <f>'[7]03'!#REF!+'[7]04'!#REF!</f>
        <v>#REF!</v>
      </c>
      <c r="N190" s="111" t="e">
        <f t="shared" si="36"/>
        <v>#REF!</v>
      </c>
      <c r="O190" s="111" t="e">
        <f>'[7]07'!#REF!</f>
        <v>#REF!</v>
      </c>
      <c r="P190" s="111" t="e">
        <f t="shared" si="37"/>
        <v>#REF!</v>
      </c>
    </row>
    <row r="191" spans="1:16" ht="24.75" customHeight="1" hidden="1">
      <c r="A191" s="176" t="s">
        <v>12</v>
      </c>
      <c r="B191" s="38" t="s">
        <v>4</v>
      </c>
      <c r="C191" s="147">
        <f>C192+C201</f>
        <v>18713467</v>
      </c>
      <c r="D191" s="147">
        <f aca="true" t="shared" si="38" ref="D191:L191">D192+D201</f>
        <v>2393003</v>
      </c>
      <c r="E191" s="147">
        <f t="shared" si="38"/>
        <v>1159832</v>
      </c>
      <c r="F191" s="147">
        <f t="shared" si="38"/>
        <v>0</v>
      </c>
      <c r="G191" s="147">
        <f t="shared" si="38"/>
        <v>131438</v>
      </c>
      <c r="H191" s="147">
        <f t="shared" si="38"/>
        <v>651569</v>
      </c>
      <c r="I191" s="147">
        <f t="shared" si="38"/>
        <v>276284</v>
      </c>
      <c r="J191" s="147">
        <f t="shared" si="38"/>
        <v>173880</v>
      </c>
      <c r="K191" s="147">
        <f t="shared" si="38"/>
        <v>2849581</v>
      </c>
      <c r="L191" s="147">
        <f t="shared" si="38"/>
        <v>13470883</v>
      </c>
      <c r="M191" s="147" t="e">
        <f>'[7]03'!#REF!+'[7]04'!#REF!</f>
        <v>#REF!</v>
      </c>
      <c r="N191" s="147" t="e">
        <f t="shared" si="36"/>
        <v>#REF!</v>
      </c>
      <c r="O191" s="147" t="e">
        <f>'[7]07'!#REF!</f>
        <v>#REF!</v>
      </c>
      <c r="P191" s="147" t="e">
        <f t="shared" si="37"/>
        <v>#REF!</v>
      </c>
    </row>
    <row r="192" spans="1:16" ht="24.75" customHeight="1" hidden="1">
      <c r="A192" s="176" t="s">
        <v>101</v>
      </c>
      <c r="B192" s="41" t="s">
        <v>1</v>
      </c>
      <c r="C192" s="147">
        <f>SUM(C193:C200)</f>
        <v>16624101</v>
      </c>
      <c r="D192" s="147">
        <f aca="true" t="shared" si="39" ref="D192:L192">SUM(D193:D200)</f>
        <v>670472</v>
      </c>
      <c r="E192" s="147">
        <f t="shared" si="39"/>
        <v>468342</v>
      </c>
      <c r="F192" s="147">
        <f t="shared" si="39"/>
        <v>0</v>
      </c>
      <c r="G192" s="147">
        <f t="shared" si="39"/>
        <v>1000</v>
      </c>
      <c r="H192" s="147">
        <f t="shared" si="39"/>
        <v>2250</v>
      </c>
      <c r="I192" s="147">
        <f t="shared" si="39"/>
        <v>25000</v>
      </c>
      <c r="J192" s="147">
        <f t="shared" si="39"/>
        <v>173880</v>
      </c>
      <c r="K192" s="147">
        <f t="shared" si="39"/>
        <v>2849581</v>
      </c>
      <c r="L192" s="147">
        <f t="shared" si="39"/>
        <v>13104048</v>
      </c>
      <c r="M192" s="147" t="e">
        <f>'[7]03'!#REF!+'[7]04'!#REF!</f>
        <v>#REF!</v>
      </c>
      <c r="N192" s="147" t="e">
        <f t="shared" si="36"/>
        <v>#REF!</v>
      </c>
      <c r="O192" s="147" t="e">
        <f>'[7]07'!#REF!</f>
        <v>#REF!</v>
      </c>
      <c r="P192" s="147" t="e">
        <f t="shared" si="37"/>
        <v>#REF!</v>
      </c>
    </row>
    <row r="193" spans="1:16" ht="24.75" customHeight="1" hidden="1">
      <c r="A193" s="175" t="s">
        <v>13</v>
      </c>
      <c r="B193" s="32" t="s">
        <v>102</v>
      </c>
      <c r="C193" s="147">
        <f aca="true" t="shared" si="40" ref="C193:C201">D193+K193+L193</f>
        <v>2436657</v>
      </c>
      <c r="D193" s="147">
        <f aca="true" t="shared" si="41" ref="D193:D201">E193+F193+G193+H193+I193+J193</f>
        <v>272204</v>
      </c>
      <c r="E193" s="111">
        <v>124700</v>
      </c>
      <c r="F193" s="111">
        <v>0</v>
      </c>
      <c r="G193" s="111">
        <v>1000</v>
      </c>
      <c r="H193" s="111">
        <v>2250</v>
      </c>
      <c r="I193" s="111">
        <v>5000</v>
      </c>
      <c r="J193" s="111">
        <v>139254</v>
      </c>
      <c r="K193" s="111">
        <v>34708</v>
      </c>
      <c r="L193" s="111">
        <v>2129745</v>
      </c>
      <c r="M193" s="111" t="e">
        <f>'[7]03'!#REF!+'[7]04'!#REF!</f>
        <v>#REF!</v>
      </c>
      <c r="N193" s="111" t="e">
        <f t="shared" si="36"/>
        <v>#REF!</v>
      </c>
      <c r="O193" s="111" t="e">
        <f>'[7]07'!#REF!</f>
        <v>#REF!</v>
      </c>
      <c r="P193" s="111" t="e">
        <f t="shared" si="37"/>
        <v>#REF!</v>
      </c>
    </row>
    <row r="194" spans="1:16" ht="24.75" customHeight="1" hidden="1">
      <c r="A194" s="175" t="s">
        <v>14</v>
      </c>
      <c r="B194" s="32" t="s">
        <v>103</v>
      </c>
      <c r="C194" s="147">
        <f t="shared" si="40"/>
        <v>418123</v>
      </c>
      <c r="D194" s="147">
        <f t="shared" si="41"/>
        <v>200</v>
      </c>
      <c r="E194" s="111">
        <v>200</v>
      </c>
      <c r="F194" s="111">
        <v>0</v>
      </c>
      <c r="G194" s="111">
        <v>0</v>
      </c>
      <c r="H194" s="111">
        <v>0</v>
      </c>
      <c r="I194" s="111">
        <v>0</v>
      </c>
      <c r="J194" s="111">
        <v>0</v>
      </c>
      <c r="K194" s="111">
        <v>0</v>
      </c>
      <c r="L194" s="111">
        <v>417923</v>
      </c>
      <c r="M194" s="111" t="e">
        <f>'[7]03'!#REF!+'[7]04'!#REF!</f>
        <v>#REF!</v>
      </c>
      <c r="N194" s="111" t="e">
        <f t="shared" si="36"/>
        <v>#REF!</v>
      </c>
      <c r="O194" s="111" t="e">
        <f>'[7]07'!#REF!</f>
        <v>#REF!</v>
      </c>
      <c r="P194" s="111" t="e">
        <f t="shared" si="37"/>
        <v>#REF!</v>
      </c>
    </row>
    <row r="195" spans="1:16" ht="24.75" customHeight="1" hidden="1">
      <c r="A195" s="175" t="s">
        <v>15</v>
      </c>
      <c r="B195" s="32" t="s">
        <v>158</v>
      </c>
      <c r="C195" s="147">
        <f t="shared" si="40"/>
        <v>0</v>
      </c>
      <c r="D195" s="147">
        <f t="shared" si="41"/>
        <v>0</v>
      </c>
      <c r="E195" s="111">
        <v>0</v>
      </c>
      <c r="F195" s="111">
        <v>0</v>
      </c>
      <c r="G195" s="111">
        <v>0</v>
      </c>
      <c r="H195" s="111">
        <v>0</v>
      </c>
      <c r="I195" s="111">
        <v>0</v>
      </c>
      <c r="J195" s="111">
        <v>0</v>
      </c>
      <c r="K195" s="111">
        <v>0</v>
      </c>
      <c r="L195" s="111">
        <v>0</v>
      </c>
      <c r="M195" s="111" t="e">
        <f>'[7]03'!#REF!</f>
        <v>#REF!</v>
      </c>
      <c r="N195" s="111" t="e">
        <f t="shared" si="36"/>
        <v>#REF!</v>
      </c>
      <c r="O195" s="111" t="e">
        <f>'[7]07'!#REF!</f>
        <v>#REF!</v>
      </c>
      <c r="P195" s="111" t="e">
        <f t="shared" si="37"/>
        <v>#REF!</v>
      </c>
    </row>
    <row r="196" spans="1:16" ht="24.75" customHeight="1" hidden="1">
      <c r="A196" s="175" t="s">
        <v>16</v>
      </c>
      <c r="B196" s="32" t="s">
        <v>104</v>
      </c>
      <c r="C196" s="147">
        <f t="shared" si="40"/>
        <v>13654985</v>
      </c>
      <c r="D196" s="147">
        <f t="shared" si="41"/>
        <v>398068</v>
      </c>
      <c r="E196" s="111">
        <v>343442</v>
      </c>
      <c r="F196" s="111">
        <v>0</v>
      </c>
      <c r="G196" s="111">
        <v>0</v>
      </c>
      <c r="H196" s="111">
        <v>0</v>
      </c>
      <c r="I196" s="111">
        <v>20000</v>
      </c>
      <c r="J196" s="111">
        <v>34626</v>
      </c>
      <c r="K196" s="111">
        <v>2814873</v>
      </c>
      <c r="L196" s="111">
        <v>10442044</v>
      </c>
      <c r="M196" s="111" t="e">
        <f>'[7]03'!#REF!+'[7]04'!#REF!</f>
        <v>#REF!</v>
      </c>
      <c r="N196" s="111" t="e">
        <f t="shared" si="36"/>
        <v>#REF!</v>
      </c>
      <c r="O196" s="111" t="e">
        <f>'[7]07'!#REF!</f>
        <v>#REF!</v>
      </c>
      <c r="P196" s="111" t="e">
        <f t="shared" si="37"/>
        <v>#REF!</v>
      </c>
    </row>
    <row r="197" spans="1:16" ht="24.75" customHeight="1" hidden="1">
      <c r="A197" s="175" t="s">
        <v>17</v>
      </c>
      <c r="B197" s="32" t="s">
        <v>105</v>
      </c>
      <c r="C197" s="147">
        <f t="shared" si="40"/>
        <v>0</v>
      </c>
      <c r="D197" s="147">
        <f t="shared" si="41"/>
        <v>0</v>
      </c>
      <c r="E197" s="111">
        <v>0</v>
      </c>
      <c r="F197" s="111">
        <v>0</v>
      </c>
      <c r="G197" s="111">
        <v>0</v>
      </c>
      <c r="H197" s="111">
        <v>0</v>
      </c>
      <c r="I197" s="111">
        <v>0</v>
      </c>
      <c r="J197" s="111">
        <v>0</v>
      </c>
      <c r="K197" s="111">
        <v>0</v>
      </c>
      <c r="L197" s="111">
        <v>0</v>
      </c>
      <c r="M197" s="111" t="e">
        <f>'[7]03'!#REF!+'[7]04'!#REF!</f>
        <v>#REF!</v>
      </c>
      <c r="N197" s="111" t="e">
        <f t="shared" si="36"/>
        <v>#REF!</v>
      </c>
      <c r="O197" s="111" t="e">
        <f>'[7]07'!#REF!</f>
        <v>#REF!</v>
      </c>
      <c r="P197" s="111" t="e">
        <f t="shared" si="37"/>
        <v>#REF!</v>
      </c>
    </row>
    <row r="198" spans="1:16" ht="24.75" customHeight="1" hidden="1">
      <c r="A198" s="175" t="s">
        <v>18</v>
      </c>
      <c r="B198" s="32" t="s">
        <v>106</v>
      </c>
      <c r="C198" s="147">
        <f t="shared" si="40"/>
        <v>0</v>
      </c>
      <c r="D198" s="147">
        <f t="shared" si="41"/>
        <v>0</v>
      </c>
      <c r="E198" s="111">
        <v>0</v>
      </c>
      <c r="F198" s="111">
        <v>0</v>
      </c>
      <c r="G198" s="111">
        <v>0</v>
      </c>
      <c r="H198" s="111">
        <v>0</v>
      </c>
      <c r="I198" s="111">
        <v>0</v>
      </c>
      <c r="J198" s="111">
        <v>0</v>
      </c>
      <c r="K198" s="111">
        <v>0</v>
      </c>
      <c r="L198" s="111">
        <v>0</v>
      </c>
      <c r="M198" s="111" t="e">
        <f>'[7]03'!#REF!+'[7]04'!#REF!</f>
        <v>#REF!</v>
      </c>
      <c r="N198" s="111" t="e">
        <f t="shared" si="36"/>
        <v>#REF!</v>
      </c>
      <c r="O198" s="111" t="e">
        <f>'[7]07'!#REF!</f>
        <v>#REF!</v>
      </c>
      <c r="P198" s="111" t="e">
        <f t="shared" si="37"/>
        <v>#REF!</v>
      </c>
    </row>
    <row r="199" spans="1:16" ht="24.75" customHeight="1" hidden="1">
      <c r="A199" s="175" t="s">
        <v>19</v>
      </c>
      <c r="B199" s="43" t="s">
        <v>107</v>
      </c>
      <c r="C199" s="147">
        <f t="shared" si="40"/>
        <v>0</v>
      </c>
      <c r="D199" s="147">
        <f t="shared" si="41"/>
        <v>0</v>
      </c>
      <c r="E199" s="111">
        <v>0</v>
      </c>
      <c r="F199" s="111">
        <v>0</v>
      </c>
      <c r="G199" s="111">
        <v>0</v>
      </c>
      <c r="H199" s="111">
        <v>0</v>
      </c>
      <c r="I199" s="111">
        <v>0</v>
      </c>
      <c r="J199" s="111">
        <v>0</v>
      </c>
      <c r="K199" s="111">
        <v>0</v>
      </c>
      <c r="L199" s="111">
        <v>0</v>
      </c>
      <c r="M199" s="111" t="e">
        <f>'[7]03'!#REF!+'[7]04'!#REF!</f>
        <v>#REF!</v>
      </c>
      <c r="N199" s="111" t="e">
        <f t="shared" si="36"/>
        <v>#REF!</v>
      </c>
      <c r="O199" s="111" t="e">
        <f>'[7]07'!#REF!</f>
        <v>#REF!</v>
      </c>
      <c r="P199" s="111" t="e">
        <f t="shared" si="37"/>
        <v>#REF!</v>
      </c>
    </row>
    <row r="200" spans="1:16" ht="24.75" customHeight="1" hidden="1">
      <c r="A200" s="175" t="s">
        <v>22</v>
      </c>
      <c r="B200" s="32" t="s">
        <v>27</v>
      </c>
      <c r="C200" s="147">
        <f t="shared" si="40"/>
        <v>114336</v>
      </c>
      <c r="D200" s="147">
        <f t="shared" si="41"/>
        <v>0</v>
      </c>
      <c r="E200" s="111">
        <v>0</v>
      </c>
      <c r="F200" s="111">
        <v>0</v>
      </c>
      <c r="G200" s="111">
        <v>0</v>
      </c>
      <c r="H200" s="111">
        <v>0</v>
      </c>
      <c r="I200" s="111">
        <v>0</v>
      </c>
      <c r="J200" s="111">
        <v>0</v>
      </c>
      <c r="K200" s="111">
        <v>0</v>
      </c>
      <c r="L200" s="111">
        <v>114336</v>
      </c>
      <c r="M200" s="111" t="e">
        <f>'[7]03'!#REF!+'[7]04'!#REF!</f>
        <v>#REF!</v>
      </c>
      <c r="N200" s="111" t="e">
        <f t="shared" si="36"/>
        <v>#REF!</v>
      </c>
      <c r="O200" s="111" t="e">
        <f>'[7]07'!#REF!</f>
        <v>#REF!</v>
      </c>
      <c r="P200" s="111" t="e">
        <f t="shared" si="37"/>
        <v>#REF!</v>
      </c>
    </row>
    <row r="201" spans="1:16" ht="24.75" customHeight="1" hidden="1">
      <c r="A201" s="176" t="s">
        <v>108</v>
      </c>
      <c r="B201" s="38" t="s">
        <v>20</v>
      </c>
      <c r="C201" s="147">
        <f t="shared" si="40"/>
        <v>2089366</v>
      </c>
      <c r="D201" s="147">
        <f t="shared" si="41"/>
        <v>1722531</v>
      </c>
      <c r="E201" s="111">
        <v>691490</v>
      </c>
      <c r="F201" s="111">
        <v>0</v>
      </c>
      <c r="G201" s="111">
        <v>130438</v>
      </c>
      <c r="H201" s="111">
        <v>649319</v>
      </c>
      <c r="I201" s="111">
        <v>251284</v>
      </c>
      <c r="J201" s="111">
        <v>0</v>
      </c>
      <c r="K201" s="111">
        <v>0</v>
      </c>
      <c r="L201" s="111">
        <v>366835</v>
      </c>
      <c r="M201" s="147" t="e">
        <f>'[7]03'!#REF!+'[7]04'!#REF!</f>
        <v>#REF!</v>
      </c>
      <c r="N201" s="147" t="e">
        <f t="shared" si="36"/>
        <v>#REF!</v>
      </c>
      <c r="O201" s="147" t="e">
        <f>'[7]07'!#REF!</f>
        <v>#REF!</v>
      </c>
      <c r="P201" s="147" t="e">
        <f t="shared" si="37"/>
        <v>#REF!</v>
      </c>
    </row>
    <row r="202" spans="1:16" ht="24.75" customHeight="1" hidden="1">
      <c r="A202" s="177" t="s">
        <v>195</v>
      </c>
      <c r="B202" s="151" t="s">
        <v>159</v>
      </c>
      <c r="C202" s="178">
        <f>(C193+C194+C195)/C192</f>
        <v>0.17172537630756696</v>
      </c>
      <c r="D202" s="179">
        <f aca="true" t="shared" si="42" ref="D202:L202">(D193+D194+D195)/D192</f>
        <v>0.40628691429321434</v>
      </c>
      <c r="E202" s="178">
        <f t="shared" si="42"/>
        <v>0.2666854563545443</v>
      </c>
      <c r="F202" s="178" t="e">
        <f t="shared" si="42"/>
        <v>#DIV/0!</v>
      </c>
      <c r="G202" s="178">
        <f t="shared" si="42"/>
        <v>1</v>
      </c>
      <c r="H202" s="178">
        <f t="shared" si="42"/>
        <v>1</v>
      </c>
      <c r="I202" s="178">
        <f t="shared" si="42"/>
        <v>0.2</v>
      </c>
      <c r="J202" s="178">
        <f t="shared" si="42"/>
        <v>0.8008626639061421</v>
      </c>
      <c r="K202" s="178">
        <f t="shared" si="42"/>
        <v>0.012180036293055014</v>
      </c>
      <c r="L202" s="178">
        <f t="shared" si="42"/>
        <v>0.19441839651381007</v>
      </c>
      <c r="M202" s="18"/>
      <c r="N202" s="152"/>
      <c r="O202" s="152"/>
      <c r="P202" s="152"/>
    </row>
    <row r="203" spans="1:16" ht="17.25" hidden="1">
      <c r="A203" s="763" t="s">
        <v>190</v>
      </c>
      <c r="B203" s="763"/>
      <c r="C203" s="111">
        <f>C186-C189-C190-C191</f>
        <v>0</v>
      </c>
      <c r="D203" s="111">
        <f aca="true" t="shared" si="43" ref="D203:L203">D186-D189-D190-D191</f>
        <v>0</v>
      </c>
      <c r="E203" s="111">
        <f t="shared" si="43"/>
        <v>0</v>
      </c>
      <c r="F203" s="111">
        <f t="shared" si="43"/>
        <v>0</v>
      </c>
      <c r="G203" s="111">
        <f t="shared" si="43"/>
        <v>0</v>
      </c>
      <c r="H203" s="111">
        <f t="shared" si="43"/>
        <v>0</v>
      </c>
      <c r="I203" s="111">
        <f t="shared" si="43"/>
        <v>0</v>
      </c>
      <c r="J203" s="111">
        <f t="shared" si="43"/>
        <v>0</v>
      </c>
      <c r="K203" s="111">
        <f t="shared" si="43"/>
        <v>0</v>
      </c>
      <c r="L203" s="111">
        <f t="shared" si="43"/>
        <v>0</v>
      </c>
      <c r="M203" s="18"/>
      <c r="N203" s="152"/>
      <c r="O203" s="152"/>
      <c r="P203" s="152"/>
    </row>
    <row r="204" spans="1:16" ht="17.25" hidden="1">
      <c r="A204" s="683" t="s">
        <v>191</v>
      </c>
      <c r="B204" s="683"/>
      <c r="C204" s="111">
        <f>C191-C192-C201</f>
        <v>0</v>
      </c>
      <c r="D204" s="111">
        <f aca="true" t="shared" si="44" ref="D204:L204">D191-D192-D201</f>
        <v>0</v>
      </c>
      <c r="E204" s="111">
        <f t="shared" si="44"/>
        <v>0</v>
      </c>
      <c r="F204" s="111">
        <f t="shared" si="44"/>
        <v>0</v>
      </c>
      <c r="G204" s="111">
        <f t="shared" si="44"/>
        <v>0</v>
      </c>
      <c r="H204" s="111">
        <f t="shared" si="44"/>
        <v>0</v>
      </c>
      <c r="I204" s="111">
        <f t="shared" si="44"/>
        <v>0</v>
      </c>
      <c r="J204" s="111">
        <f t="shared" si="44"/>
        <v>0</v>
      </c>
      <c r="K204" s="111">
        <f t="shared" si="44"/>
        <v>0</v>
      </c>
      <c r="L204" s="111">
        <f t="shared" si="44"/>
        <v>0</v>
      </c>
      <c r="M204" s="18"/>
      <c r="N204" s="152"/>
      <c r="O204" s="152"/>
      <c r="P204" s="152"/>
    </row>
    <row r="205" spans="1:16" ht="18.75" hidden="1">
      <c r="A205" s="135"/>
      <c r="B205" s="180" t="s">
        <v>196</v>
      </c>
      <c r="C205" s="180"/>
      <c r="D205" s="181"/>
      <c r="E205" s="181"/>
      <c r="F205" s="181"/>
      <c r="G205" s="794" t="s">
        <v>196</v>
      </c>
      <c r="H205" s="794"/>
      <c r="I205" s="794"/>
      <c r="J205" s="794"/>
      <c r="K205" s="794"/>
      <c r="L205" s="794"/>
      <c r="M205" s="135"/>
      <c r="N205" s="135"/>
      <c r="O205" s="135"/>
      <c r="P205" s="135"/>
    </row>
    <row r="206" spans="1:16" ht="18.75" hidden="1">
      <c r="A206" s="795" t="s">
        <v>5</v>
      </c>
      <c r="B206" s="795"/>
      <c r="C206" s="795"/>
      <c r="D206" s="795"/>
      <c r="E206" s="181"/>
      <c r="F206" s="181"/>
      <c r="G206" s="182"/>
      <c r="H206" s="796" t="s">
        <v>197</v>
      </c>
      <c r="I206" s="796"/>
      <c r="J206" s="796"/>
      <c r="K206" s="796"/>
      <c r="L206" s="796"/>
      <c r="M206" s="135"/>
      <c r="N206" s="135"/>
      <c r="O206" s="135"/>
      <c r="P206" s="135"/>
    </row>
    <row r="207" ht="15" hidden="1"/>
    <row r="208" ht="15" hidden="1"/>
    <row r="209" ht="15" hidden="1"/>
    <row r="210" ht="15" hidden="1"/>
    <row r="211" ht="15" hidden="1"/>
    <row r="212" ht="15" hidden="1"/>
    <row r="213" ht="15" hidden="1"/>
    <row r="214" ht="15" hidden="1"/>
    <row r="215" ht="15" hidden="1"/>
    <row r="216" spans="1:13" ht="16.5" hidden="1">
      <c r="A216" s="733" t="s">
        <v>174</v>
      </c>
      <c r="B216" s="734"/>
      <c r="C216" s="169"/>
      <c r="D216" s="735" t="s">
        <v>175</v>
      </c>
      <c r="E216" s="735"/>
      <c r="F216" s="735"/>
      <c r="G216" s="735"/>
      <c r="H216" s="735"/>
      <c r="I216" s="735"/>
      <c r="J216" s="735"/>
      <c r="K216" s="775"/>
      <c r="L216" s="775"/>
      <c r="M216" s="135"/>
    </row>
    <row r="217" spans="1:13" ht="16.5" hidden="1">
      <c r="A217" s="672" t="s">
        <v>75</v>
      </c>
      <c r="B217" s="672"/>
      <c r="C217" s="672"/>
      <c r="D217" s="735" t="s">
        <v>176</v>
      </c>
      <c r="E217" s="735"/>
      <c r="F217" s="735"/>
      <c r="G217" s="735"/>
      <c r="H217" s="735"/>
      <c r="I217" s="735"/>
      <c r="J217" s="735"/>
      <c r="K217" s="776" t="s">
        <v>202</v>
      </c>
      <c r="L217" s="776"/>
      <c r="M217" s="135"/>
    </row>
    <row r="218" spans="1:13" ht="16.5" hidden="1">
      <c r="A218" s="672" t="s">
        <v>77</v>
      </c>
      <c r="B218" s="672"/>
      <c r="C218" s="10"/>
      <c r="D218" s="766" t="s">
        <v>193</v>
      </c>
      <c r="E218" s="766"/>
      <c r="F218" s="766"/>
      <c r="G218" s="766"/>
      <c r="H218" s="766"/>
      <c r="I218" s="766"/>
      <c r="J218" s="766"/>
      <c r="K218" s="775"/>
      <c r="L218" s="775"/>
      <c r="M218" s="135"/>
    </row>
    <row r="219" spans="1:13" ht="15.75" hidden="1">
      <c r="A219" s="13" t="s">
        <v>79</v>
      </c>
      <c r="B219" s="13"/>
      <c r="C219" s="14"/>
      <c r="D219" s="138"/>
      <c r="E219" s="138"/>
      <c r="F219" s="139"/>
      <c r="G219" s="139"/>
      <c r="H219" s="139"/>
      <c r="I219" s="139"/>
      <c r="J219" s="139"/>
      <c r="K219" s="779"/>
      <c r="L219" s="779"/>
      <c r="M219" s="135"/>
    </row>
    <row r="220" spans="1:13" ht="15.75" hidden="1">
      <c r="A220" s="138"/>
      <c r="B220" s="138" t="s">
        <v>194</v>
      </c>
      <c r="C220" s="138"/>
      <c r="D220" s="138"/>
      <c r="E220" s="138"/>
      <c r="F220" s="138"/>
      <c r="G220" s="138"/>
      <c r="H220" s="138"/>
      <c r="I220" s="138"/>
      <c r="J220" s="138"/>
      <c r="K220" s="780"/>
      <c r="L220" s="780"/>
      <c r="M220" s="135"/>
    </row>
    <row r="221" spans="1:13" ht="15.75" hidden="1">
      <c r="A221" s="781" t="s">
        <v>179</v>
      </c>
      <c r="B221" s="782"/>
      <c r="C221" s="787" t="s">
        <v>6</v>
      </c>
      <c r="D221" s="768" t="s">
        <v>180</v>
      </c>
      <c r="E221" s="768"/>
      <c r="F221" s="768"/>
      <c r="G221" s="768"/>
      <c r="H221" s="768"/>
      <c r="I221" s="768"/>
      <c r="J221" s="768"/>
      <c r="K221" s="768"/>
      <c r="L221" s="768"/>
      <c r="M221" s="135"/>
    </row>
    <row r="222" spans="1:13" ht="15.75" hidden="1">
      <c r="A222" s="783"/>
      <c r="B222" s="784"/>
      <c r="C222" s="787"/>
      <c r="D222" s="769" t="s">
        <v>182</v>
      </c>
      <c r="E222" s="770"/>
      <c r="F222" s="770"/>
      <c r="G222" s="770"/>
      <c r="H222" s="770"/>
      <c r="I222" s="770"/>
      <c r="J222" s="771"/>
      <c r="K222" s="772" t="s">
        <v>183</v>
      </c>
      <c r="L222" s="772" t="s">
        <v>184</v>
      </c>
      <c r="M222" s="135"/>
    </row>
    <row r="223" spans="1:13" ht="15.75" hidden="1">
      <c r="A223" s="783"/>
      <c r="B223" s="784"/>
      <c r="C223" s="787"/>
      <c r="D223" s="790" t="s">
        <v>92</v>
      </c>
      <c r="E223" s="791" t="s">
        <v>93</v>
      </c>
      <c r="F223" s="792"/>
      <c r="G223" s="792"/>
      <c r="H223" s="792"/>
      <c r="I223" s="792"/>
      <c r="J223" s="793"/>
      <c r="K223" s="773"/>
      <c r="L223" s="788"/>
      <c r="M223" s="135"/>
    </row>
    <row r="224" spans="1:16" ht="15.75" hidden="1">
      <c r="A224" s="785"/>
      <c r="B224" s="786"/>
      <c r="C224" s="787"/>
      <c r="D224" s="790"/>
      <c r="E224" s="170" t="s">
        <v>46</v>
      </c>
      <c r="F224" s="170" t="s">
        <v>47</v>
      </c>
      <c r="G224" s="170" t="s">
        <v>48</v>
      </c>
      <c r="H224" s="170" t="s">
        <v>49</v>
      </c>
      <c r="I224" s="170" t="s">
        <v>50</v>
      </c>
      <c r="J224" s="170" t="s">
        <v>51</v>
      </c>
      <c r="K224" s="774"/>
      <c r="L224" s="789"/>
      <c r="M224" s="760" t="s">
        <v>185</v>
      </c>
      <c r="N224" s="760"/>
      <c r="O224" s="760"/>
      <c r="P224" s="760"/>
    </row>
    <row r="225" spans="1:16" ht="15" hidden="1">
      <c r="A225" s="777" t="s">
        <v>0</v>
      </c>
      <c r="B225" s="778"/>
      <c r="C225" s="171">
        <v>1</v>
      </c>
      <c r="D225" s="172">
        <v>2</v>
      </c>
      <c r="E225" s="171">
        <v>3</v>
      </c>
      <c r="F225" s="172">
        <v>4</v>
      </c>
      <c r="G225" s="171">
        <v>5</v>
      </c>
      <c r="H225" s="172">
        <v>6</v>
      </c>
      <c r="I225" s="171">
        <v>7</v>
      </c>
      <c r="J225" s="172">
        <v>8</v>
      </c>
      <c r="K225" s="171">
        <v>9</v>
      </c>
      <c r="L225" s="172">
        <v>10</v>
      </c>
      <c r="M225" s="143" t="s">
        <v>186</v>
      </c>
      <c r="N225" s="144" t="s">
        <v>187</v>
      </c>
      <c r="O225" s="144" t="s">
        <v>188</v>
      </c>
      <c r="P225" s="144" t="s">
        <v>189</v>
      </c>
    </row>
    <row r="226" spans="1:16" ht="24.75" customHeight="1" hidden="1">
      <c r="A226" s="173" t="s">
        <v>9</v>
      </c>
      <c r="B226" s="174" t="s">
        <v>97</v>
      </c>
      <c r="C226" s="147">
        <f>C227+C228</f>
        <v>151317.2</v>
      </c>
      <c r="D226" s="147">
        <f aca="true" t="shared" si="45" ref="D226:L226">D227+D228</f>
        <v>70217.2</v>
      </c>
      <c r="E226" s="147">
        <f t="shared" si="45"/>
        <v>30144.2</v>
      </c>
      <c r="F226" s="147">
        <f t="shared" si="45"/>
        <v>0</v>
      </c>
      <c r="G226" s="147">
        <f t="shared" si="45"/>
        <v>26600</v>
      </c>
      <c r="H226" s="147">
        <f t="shared" si="45"/>
        <v>10300</v>
      </c>
      <c r="I226" s="147">
        <f t="shared" si="45"/>
        <v>0</v>
      </c>
      <c r="J226" s="147">
        <f t="shared" si="45"/>
        <v>3173</v>
      </c>
      <c r="K226" s="147">
        <f t="shared" si="45"/>
        <v>0</v>
      </c>
      <c r="L226" s="147">
        <f t="shared" si="45"/>
        <v>81100</v>
      </c>
      <c r="M226" s="147" t="e">
        <f>'[7]03'!#REF!+'[7]04'!#REF!</f>
        <v>#REF!</v>
      </c>
      <c r="N226" s="147" t="e">
        <f>C226-M226</f>
        <v>#REF!</v>
      </c>
      <c r="O226" s="147" t="e">
        <f>'[7]07'!#REF!</f>
        <v>#REF!</v>
      </c>
      <c r="P226" s="147" t="e">
        <f>C226-O226</f>
        <v>#REF!</v>
      </c>
    </row>
    <row r="227" spans="1:16" ht="24.75" customHeight="1" hidden="1">
      <c r="A227" s="175">
        <v>1</v>
      </c>
      <c r="B227" s="32" t="s">
        <v>21</v>
      </c>
      <c r="C227" s="147">
        <f>D227+K227+L227</f>
        <v>41540</v>
      </c>
      <c r="D227" s="147">
        <f>E227+F227+G227+H227+I227+J227</f>
        <v>41540</v>
      </c>
      <c r="E227" s="111">
        <v>4640</v>
      </c>
      <c r="F227" s="111"/>
      <c r="G227" s="111">
        <v>26600</v>
      </c>
      <c r="H227" s="111">
        <v>10300</v>
      </c>
      <c r="I227" s="111"/>
      <c r="J227" s="111"/>
      <c r="K227" s="111"/>
      <c r="L227" s="111"/>
      <c r="M227" s="111" t="e">
        <f>'[7]03'!#REF!+'[7]04'!#REF!</f>
        <v>#REF!</v>
      </c>
      <c r="N227" s="111" t="e">
        <f aca="true" t="shared" si="46" ref="N227:N241">C227-M227</f>
        <v>#REF!</v>
      </c>
      <c r="O227" s="147" t="e">
        <f>'[7]07'!#REF!</f>
        <v>#REF!</v>
      </c>
      <c r="P227" s="111" t="e">
        <f aca="true" t="shared" si="47" ref="P227:P241">C227-O227</f>
        <v>#REF!</v>
      </c>
    </row>
    <row r="228" spans="1:16" ht="24.75" customHeight="1" hidden="1">
      <c r="A228" s="175">
        <v>2</v>
      </c>
      <c r="B228" s="32" t="s">
        <v>98</v>
      </c>
      <c r="C228" s="147">
        <f>D228+K228+L228</f>
        <v>109777.2</v>
      </c>
      <c r="D228" s="147">
        <f>E228+F228+G228+H228+I228+J228</f>
        <v>28677.2</v>
      </c>
      <c r="E228" s="111">
        <v>25504.2</v>
      </c>
      <c r="F228" s="111">
        <v>0</v>
      </c>
      <c r="G228" s="111">
        <v>0</v>
      </c>
      <c r="H228" s="111">
        <v>0</v>
      </c>
      <c r="I228" s="111">
        <v>0</v>
      </c>
      <c r="J228" s="111">
        <v>3173</v>
      </c>
      <c r="K228" s="111">
        <v>0</v>
      </c>
      <c r="L228" s="111">
        <v>81100</v>
      </c>
      <c r="M228" s="111" t="e">
        <f>'[7]03'!#REF!+'[7]04'!#REF!</f>
        <v>#REF!</v>
      </c>
      <c r="N228" s="111" t="e">
        <f t="shared" si="46"/>
        <v>#REF!</v>
      </c>
      <c r="O228" s="147" t="e">
        <f>'[7]07'!#REF!</f>
        <v>#REF!</v>
      </c>
      <c r="P228" s="111" t="e">
        <f t="shared" si="47"/>
        <v>#REF!</v>
      </c>
    </row>
    <row r="229" spans="1:16" ht="24.75" customHeight="1" hidden="1">
      <c r="A229" s="176" t="s">
        <v>10</v>
      </c>
      <c r="B229" s="38" t="s">
        <v>99</v>
      </c>
      <c r="C229" s="147">
        <f>D229+K229+L229</f>
        <v>0</v>
      </c>
      <c r="D229" s="147">
        <f>E229+F229+G229+H229+I229+J229</f>
        <v>0</v>
      </c>
      <c r="E229" s="111">
        <v>0</v>
      </c>
      <c r="F229" s="111">
        <v>0</v>
      </c>
      <c r="G229" s="111">
        <v>0</v>
      </c>
      <c r="H229" s="111">
        <v>0</v>
      </c>
      <c r="I229" s="111">
        <v>0</v>
      </c>
      <c r="J229" s="111">
        <v>0</v>
      </c>
      <c r="K229" s="111">
        <v>0</v>
      </c>
      <c r="L229" s="111">
        <v>0</v>
      </c>
      <c r="M229" s="111" t="e">
        <f>'[7]03'!#REF!+'[7]04'!#REF!</f>
        <v>#REF!</v>
      </c>
      <c r="N229" s="111" t="e">
        <f t="shared" si="46"/>
        <v>#REF!</v>
      </c>
      <c r="O229" s="111" t="e">
        <f>'[7]07'!#REF!</f>
        <v>#REF!</v>
      </c>
      <c r="P229" s="111" t="e">
        <f t="shared" si="47"/>
        <v>#REF!</v>
      </c>
    </row>
    <row r="230" spans="1:16" ht="24.75" customHeight="1" hidden="1">
      <c r="A230" s="176" t="s">
        <v>11</v>
      </c>
      <c r="B230" s="38" t="s">
        <v>100</v>
      </c>
      <c r="C230" s="147">
        <f>D230+K230+L230</f>
        <v>0</v>
      </c>
      <c r="D230" s="147">
        <f>E230+F230+G230+H230+I230+J230</f>
        <v>0</v>
      </c>
      <c r="E230" s="111">
        <v>0</v>
      </c>
      <c r="F230" s="111">
        <v>0</v>
      </c>
      <c r="G230" s="111">
        <v>0</v>
      </c>
      <c r="H230" s="111">
        <v>0</v>
      </c>
      <c r="I230" s="111">
        <v>0</v>
      </c>
      <c r="J230" s="111">
        <v>0</v>
      </c>
      <c r="K230" s="111">
        <v>0</v>
      </c>
      <c r="L230" s="111">
        <v>0</v>
      </c>
      <c r="M230" s="111" t="e">
        <f>'[7]03'!#REF!+'[7]04'!#REF!</f>
        <v>#REF!</v>
      </c>
      <c r="N230" s="111" t="e">
        <f t="shared" si="46"/>
        <v>#REF!</v>
      </c>
      <c r="O230" s="111" t="e">
        <f>'[7]07'!#REF!</f>
        <v>#REF!</v>
      </c>
      <c r="P230" s="111" t="e">
        <f t="shared" si="47"/>
        <v>#REF!</v>
      </c>
    </row>
    <row r="231" spans="1:16" ht="24.75" customHeight="1" hidden="1">
      <c r="A231" s="176" t="s">
        <v>12</v>
      </c>
      <c r="B231" s="38" t="s">
        <v>4</v>
      </c>
      <c r="C231" s="147">
        <f>C232+C241</f>
        <v>151317.2</v>
      </c>
      <c r="D231" s="147">
        <f aca="true" t="shared" si="48" ref="D231:L231">D232+D241</f>
        <v>70217.2</v>
      </c>
      <c r="E231" s="147">
        <f t="shared" si="48"/>
        <v>30144.2</v>
      </c>
      <c r="F231" s="147">
        <f t="shared" si="48"/>
        <v>0</v>
      </c>
      <c r="G231" s="147">
        <f t="shared" si="48"/>
        <v>26600</v>
      </c>
      <c r="H231" s="147">
        <f t="shared" si="48"/>
        <v>10300</v>
      </c>
      <c r="I231" s="147">
        <f t="shared" si="48"/>
        <v>0</v>
      </c>
      <c r="J231" s="147">
        <f t="shared" si="48"/>
        <v>3173</v>
      </c>
      <c r="K231" s="147">
        <f t="shared" si="48"/>
        <v>0</v>
      </c>
      <c r="L231" s="147">
        <f t="shared" si="48"/>
        <v>81100</v>
      </c>
      <c r="M231" s="147" t="e">
        <f>'[7]03'!#REF!+'[7]04'!#REF!</f>
        <v>#REF!</v>
      </c>
      <c r="N231" s="147" t="e">
        <f t="shared" si="46"/>
        <v>#REF!</v>
      </c>
      <c r="O231" s="147" t="e">
        <f>'[7]07'!#REF!</f>
        <v>#REF!</v>
      </c>
      <c r="P231" s="147" t="e">
        <f t="shared" si="47"/>
        <v>#REF!</v>
      </c>
    </row>
    <row r="232" spans="1:16" ht="24.75" customHeight="1" hidden="1">
      <c r="A232" s="176" t="s">
        <v>101</v>
      </c>
      <c r="B232" s="41" t="s">
        <v>1</v>
      </c>
      <c r="C232" s="147">
        <f>SUM(C233:C240)</f>
        <v>109777.2</v>
      </c>
      <c r="D232" s="147">
        <f aca="true" t="shared" si="49" ref="D232:L232">SUM(D233:D240)</f>
        <v>28677.2</v>
      </c>
      <c r="E232" s="147">
        <f t="shared" si="49"/>
        <v>25504.2</v>
      </c>
      <c r="F232" s="147">
        <f t="shared" si="49"/>
        <v>0</v>
      </c>
      <c r="G232" s="147">
        <f t="shared" si="49"/>
        <v>0</v>
      </c>
      <c r="H232" s="147">
        <f t="shared" si="49"/>
        <v>0</v>
      </c>
      <c r="I232" s="147">
        <f t="shared" si="49"/>
        <v>0</v>
      </c>
      <c r="J232" s="147">
        <f t="shared" si="49"/>
        <v>3173</v>
      </c>
      <c r="K232" s="147">
        <f t="shared" si="49"/>
        <v>0</v>
      </c>
      <c r="L232" s="147">
        <f t="shared" si="49"/>
        <v>81100</v>
      </c>
      <c r="M232" s="147" t="e">
        <f>'[7]03'!#REF!+'[7]04'!#REF!</f>
        <v>#REF!</v>
      </c>
      <c r="N232" s="147" t="e">
        <f t="shared" si="46"/>
        <v>#REF!</v>
      </c>
      <c r="O232" s="147" t="e">
        <f>'[7]07'!#REF!</f>
        <v>#REF!</v>
      </c>
      <c r="P232" s="147" t="e">
        <f t="shared" si="47"/>
        <v>#REF!</v>
      </c>
    </row>
    <row r="233" spans="1:16" ht="24.75" customHeight="1" hidden="1">
      <c r="A233" s="175" t="s">
        <v>13</v>
      </c>
      <c r="B233" s="32" t="s">
        <v>102</v>
      </c>
      <c r="C233" s="147">
        <f aca="true" t="shared" si="50" ref="C233:C241">D233+K233+L233</f>
        <v>60767</v>
      </c>
      <c r="D233" s="147">
        <f aca="true" t="shared" si="51" ref="D233:D241">E233+F233+G233+H233+I233+J233</f>
        <v>16267</v>
      </c>
      <c r="E233" s="111">
        <v>13195</v>
      </c>
      <c r="F233" s="111">
        <v>0</v>
      </c>
      <c r="G233" s="111">
        <v>0</v>
      </c>
      <c r="H233" s="111">
        <v>0</v>
      </c>
      <c r="I233" s="111">
        <v>0</v>
      </c>
      <c r="J233" s="111">
        <v>3072</v>
      </c>
      <c r="K233" s="111">
        <v>0</v>
      </c>
      <c r="L233" s="111">
        <v>44500</v>
      </c>
      <c r="M233" s="111" t="e">
        <f>'[7]03'!#REF!+'[7]04'!#REF!</f>
        <v>#REF!</v>
      </c>
      <c r="N233" s="111" t="e">
        <f t="shared" si="46"/>
        <v>#REF!</v>
      </c>
      <c r="O233" s="111" t="e">
        <f>'[7]07'!#REF!</f>
        <v>#REF!</v>
      </c>
      <c r="P233" s="111" t="e">
        <f t="shared" si="47"/>
        <v>#REF!</v>
      </c>
    </row>
    <row r="234" spans="1:16" ht="24.75" customHeight="1" hidden="1">
      <c r="A234" s="175" t="s">
        <v>14</v>
      </c>
      <c r="B234" s="32" t="s">
        <v>103</v>
      </c>
      <c r="C234" s="147">
        <f t="shared" si="50"/>
        <v>0</v>
      </c>
      <c r="D234" s="147">
        <f t="shared" si="51"/>
        <v>0</v>
      </c>
      <c r="E234" s="111">
        <v>0</v>
      </c>
      <c r="F234" s="111">
        <v>0</v>
      </c>
      <c r="G234" s="111">
        <v>0</v>
      </c>
      <c r="H234" s="111">
        <v>0</v>
      </c>
      <c r="I234" s="111">
        <v>0</v>
      </c>
      <c r="J234" s="111">
        <v>0</v>
      </c>
      <c r="K234" s="111">
        <v>0</v>
      </c>
      <c r="L234" s="111">
        <v>0</v>
      </c>
      <c r="M234" s="111" t="e">
        <f>'[7]03'!#REF!+'[7]04'!#REF!</f>
        <v>#REF!</v>
      </c>
      <c r="N234" s="111" t="e">
        <f t="shared" si="46"/>
        <v>#REF!</v>
      </c>
      <c r="O234" s="111" t="e">
        <f>'[7]07'!#REF!</f>
        <v>#REF!</v>
      </c>
      <c r="P234" s="111" t="e">
        <f t="shared" si="47"/>
        <v>#REF!</v>
      </c>
    </row>
    <row r="235" spans="1:16" ht="24.75" customHeight="1" hidden="1">
      <c r="A235" s="175" t="s">
        <v>15</v>
      </c>
      <c r="B235" s="32" t="s">
        <v>158</v>
      </c>
      <c r="C235" s="147">
        <f t="shared" si="50"/>
        <v>0</v>
      </c>
      <c r="D235" s="147">
        <f t="shared" si="51"/>
        <v>0</v>
      </c>
      <c r="E235" s="111">
        <v>0</v>
      </c>
      <c r="F235" s="111">
        <v>0</v>
      </c>
      <c r="G235" s="111">
        <v>0</v>
      </c>
      <c r="H235" s="111">
        <v>0</v>
      </c>
      <c r="I235" s="111">
        <v>0</v>
      </c>
      <c r="J235" s="111">
        <v>0</v>
      </c>
      <c r="K235" s="111">
        <v>0</v>
      </c>
      <c r="L235" s="111">
        <v>0</v>
      </c>
      <c r="M235" s="111" t="e">
        <f>'[7]03'!#REF!</f>
        <v>#REF!</v>
      </c>
      <c r="N235" s="111" t="e">
        <f t="shared" si="46"/>
        <v>#REF!</v>
      </c>
      <c r="O235" s="111" t="e">
        <f>'[7]07'!#REF!</f>
        <v>#REF!</v>
      </c>
      <c r="P235" s="111" t="e">
        <f t="shared" si="47"/>
        <v>#REF!</v>
      </c>
    </row>
    <row r="236" spans="1:16" ht="24.75" customHeight="1" hidden="1">
      <c r="A236" s="175" t="s">
        <v>16</v>
      </c>
      <c r="B236" s="32" t="s">
        <v>104</v>
      </c>
      <c r="C236" s="147">
        <f t="shared" si="50"/>
        <v>49010.2</v>
      </c>
      <c r="D236" s="147">
        <f t="shared" si="51"/>
        <v>12410.2</v>
      </c>
      <c r="E236" s="111">
        <v>12309.2</v>
      </c>
      <c r="F236" s="111">
        <v>0</v>
      </c>
      <c r="G236" s="111">
        <v>0</v>
      </c>
      <c r="H236" s="111">
        <v>0</v>
      </c>
      <c r="I236" s="111">
        <v>0</v>
      </c>
      <c r="J236" s="111">
        <v>101</v>
      </c>
      <c r="K236" s="111">
        <v>0</v>
      </c>
      <c r="L236" s="111">
        <v>36600</v>
      </c>
      <c r="M236" s="111" t="e">
        <f>'[7]03'!#REF!+'[7]04'!#REF!</f>
        <v>#REF!</v>
      </c>
      <c r="N236" s="111" t="e">
        <f t="shared" si="46"/>
        <v>#REF!</v>
      </c>
      <c r="O236" s="111" t="e">
        <f>'[7]07'!#REF!</f>
        <v>#REF!</v>
      </c>
      <c r="P236" s="111" t="e">
        <f t="shared" si="47"/>
        <v>#REF!</v>
      </c>
    </row>
    <row r="237" spans="1:16" ht="24.75" customHeight="1" hidden="1">
      <c r="A237" s="175" t="s">
        <v>17</v>
      </c>
      <c r="B237" s="32" t="s">
        <v>105</v>
      </c>
      <c r="C237" s="147">
        <f t="shared" si="50"/>
        <v>0</v>
      </c>
      <c r="D237" s="147">
        <f t="shared" si="51"/>
        <v>0</v>
      </c>
      <c r="E237" s="111">
        <v>0</v>
      </c>
      <c r="F237" s="111">
        <v>0</v>
      </c>
      <c r="G237" s="111">
        <v>0</v>
      </c>
      <c r="H237" s="111">
        <v>0</v>
      </c>
      <c r="I237" s="111">
        <v>0</v>
      </c>
      <c r="J237" s="111">
        <v>0</v>
      </c>
      <c r="K237" s="111">
        <v>0</v>
      </c>
      <c r="L237" s="111">
        <v>0</v>
      </c>
      <c r="M237" s="111" t="e">
        <f>'[7]03'!#REF!+'[7]04'!#REF!</f>
        <v>#REF!</v>
      </c>
      <c r="N237" s="111" t="e">
        <f t="shared" si="46"/>
        <v>#REF!</v>
      </c>
      <c r="O237" s="111" t="e">
        <f>'[7]07'!#REF!</f>
        <v>#REF!</v>
      </c>
      <c r="P237" s="111" t="e">
        <f t="shared" si="47"/>
        <v>#REF!</v>
      </c>
    </row>
    <row r="238" spans="1:16" ht="24.75" customHeight="1" hidden="1">
      <c r="A238" s="175" t="s">
        <v>18</v>
      </c>
      <c r="B238" s="32" t="s">
        <v>106</v>
      </c>
      <c r="C238" s="147">
        <f t="shared" si="50"/>
        <v>0</v>
      </c>
      <c r="D238" s="147">
        <f t="shared" si="51"/>
        <v>0</v>
      </c>
      <c r="E238" s="111">
        <v>0</v>
      </c>
      <c r="F238" s="111">
        <v>0</v>
      </c>
      <c r="G238" s="111">
        <v>0</v>
      </c>
      <c r="H238" s="111">
        <v>0</v>
      </c>
      <c r="I238" s="111">
        <v>0</v>
      </c>
      <c r="J238" s="111">
        <v>0</v>
      </c>
      <c r="K238" s="111">
        <v>0</v>
      </c>
      <c r="L238" s="111">
        <v>0</v>
      </c>
      <c r="M238" s="111" t="e">
        <f>'[7]03'!#REF!+'[7]04'!#REF!</f>
        <v>#REF!</v>
      </c>
      <c r="N238" s="111" t="e">
        <f t="shared" si="46"/>
        <v>#REF!</v>
      </c>
      <c r="O238" s="111" t="e">
        <f>'[7]07'!#REF!</f>
        <v>#REF!</v>
      </c>
      <c r="P238" s="111" t="e">
        <f t="shared" si="47"/>
        <v>#REF!</v>
      </c>
    </row>
    <row r="239" spans="1:16" ht="24.75" customHeight="1" hidden="1">
      <c r="A239" s="175" t="s">
        <v>19</v>
      </c>
      <c r="B239" s="43" t="s">
        <v>107</v>
      </c>
      <c r="C239" s="147">
        <f t="shared" si="50"/>
        <v>0</v>
      </c>
      <c r="D239" s="147">
        <f t="shared" si="51"/>
        <v>0</v>
      </c>
      <c r="E239" s="111">
        <v>0</v>
      </c>
      <c r="F239" s="111">
        <v>0</v>
      </c>
      <c r="G239" s="111"/>
      <c r="H239" s="111">
        <v>0</v>
      </c>
      <c r="I239" s="111">
        <v>0</v>
      </c>
      <c r="J239" s="111">
        <v>0</v>
      </c>
      <c r="K239" s="111">
        <v>0</v>
      </c>
      <c r="L239" s="111">
        <v>0</v>
      </c>
      <c r="M239" s="111" t="e">
        <f>'[7]03'!#REF!+'[7]04'!#REF!</f>
        <v>#REF!</v>
      </c>
      <c r="N239" s="111" t="e">
        <f t="shared" si="46"/>
        <v>#REF!</v>
      </c>
      <c r="O239" s="111" t="e">
        <f>'[7]07'!#REF!</f>
        <v>#REF!</v>
      </c>
      <c r="P239" s="111" t="e">
        <f t="shared" si="47"/>
        <v>#REF!</v>
      </c>
    </row>
    <row r="240" spans="1:16" ht="24.75" customHeight="1" hidden="1">
      <c r="A240" s="175" t="s">
        <v>22</v>
      </c>
      <c r="B240" s="32" t="s">
        <v>27</v>
      </c>
      <c r="C240" s="147">
        <f t="shared" si="50"/>
        <v>0</v>
      </c>
      <c r="D240" s="147">
        <f t="shared" si="51"/>
        <v>0</v>
      </c>
      <c r="E240" s="111">
        <v>0</v>
      </c>
      <c r="F240" s="111">
        <v>0</v>
      </c>
      <c r="G240" s="111">
        <v>0</v>
      </c>
      <c r="H240" s="111">
        <v>0</v>
      </c>
      <c r="I240" s="111">
        <v>0</v>
      </c>
      <c r="J240" s="111">
        <v>0</v>
      </c>
      <c r="K240" s="111">
        <v>0</v>
      </c>
      <c r="L240" s="111">
        <v>0</v>
      </c>
      <c r="M240" s="111" t="e">
        <f>'[7]03'!#REF!+'[7]04'!#REF!</f>
        <v>#REF!</v>
      </c>
      <c r="N240" s="111" t="e">
        <f t="shared" si="46"/>
        <v>#REF!</v>
      </c>
      <c r="O240" s="111" t="e">
        <f>'[7]07'!#REF!</f>
        <v>#REF!</v>
      </c>
      <c r="P240" s="111" t="e">
        <f t="shared" si="47"/>
        <v>#REF!</v>
      </c>
    </row>
    <row r="241" spans="1:16" ht="24.75" customHeight="1" hidden="1">
      <c r="A241" s="176" t="s">
        <v>108</v>
      </c>
      <c r="B241" s="38" t="s">
        <v>20</v>
      </c>
      <c r="C241" s="147">
        <f t="shared" si="50"/>
        <v>41540</v>
      </c>
      <c r="D241" s="147">
        <f t="shared" si="51"/>
        <v>41540</v>
      </c>
      <c r="E241" s="111">
        <v>4640</v>
      </c>
      <c r="F241" s="111">
        <v>0</v>
      </c>
      <c r="G241" s="111">
        <v>26600</v>
      </c>
      <c r="H241" s="111">
        <v>10300</v>
      </c>
      <c r="I241" s="111">
        <v>0</v>
      </c>
      <c r="J241" s="111">
        <v>0</v>
      </c>
      <c r="K241" s="111">
        <v>0</v>
      </c>
      <c r="L241" s="111">
        <v>0</v>
      </c>
      <c r="M241" s="147" t="e">
        <f>'[7]03'!#REF!+'[7]04'!#REF!</f>
        <v>#REF!</v>
      </c>
      <c r="N241" s="147" t="e">
        <f t="shared" si="46"/>
        <v>#REF!</v>
      </c>
      <c r="O241" s="147" t="e">
        <f>'[7]07'!#REF!</f>
        <v>#REF!</v>
      </c>
      <c r="P241" s="147" t="e">
        <f t="shared" si="47"/>
        <v>#REF!</v>
      </c>
    </row>
    <row r="242" spans="1:16" ht="24.75" customHeight="1" hidden="1">
      <c r="A242" s="177" t="s">
        <v>195</v>
      </c>
      <c r="B242" s="151" t="s">
        <v>159</v>
      </c>
      <c r="C242" s="178">
        <f>(C233+C234+C235)/C232</f>
        <v>0.5535484599716517</v>
      </c>
      <c r="D242" s="179">
        <f aca="true" t="shared" si="52" ref="D242:L242">(D233+D234+D235)/D232</f>
        <v>0.5672450587923507</v>
      </c>
      <c r="E242" s="178">
        <f t="shared" si="52"/>
        <v>0.5173657672069698</v>
      </c>
      <c r="F242" s="178" t="e">
        <f t="shared" si="52"/>
        <v>#DIV/0!</v>
      </c>
      <c r="G242" s="178" t="e">
        <f t="shared" si="52"/>
        <v>#DIV/0!</v>
      </c>
      <c r="H242" s="178" t="e">
        <f t="shared" si="52"/>
        <v>#DIV/0!</v>
      </c>
      <c r="I242" s="178" t="e">
        <f t="shared" si="52"/>
        <v>#DIV/0!</v>
      </c>
      <c r="J242" s="178">
        <f t="shared" si="52"/>
        <v>0.9681689253072802</v>
      </c>
      <c r="K242" s="178" t="e">
        <f t="shared" si="52"/>
        <v>#DIV/0!</v>
      </c>
      <c r="L242" s="178">
        <f t="shared" si="52"/>
        <v>0.5487053020961775</v>
      </c>
      <c r="M242" s="18"/>
      <c r="N242" s="152"/>
      <c r="O242" s="152"/>
      <c r="P242" s="152"/>
    </row>
    <row r="243" spans="1:16" ht="27.75" customHeight="1" hidden="1">
      <c r="A243" s="763" t="s">
        <v>190</v>
      </c>
      <c r="B243" s="763"/>
      <c r="C243" s="111">
        <f>C226-C229-C230-C231</f>
        <v>0</v>
      </c>
      <c r="D243" s="111">
        <f aca="true" t="shared" si="53" ref="D243:L243">D226-D229-D230-D231</f>
        <v>0</v>
      </c>
      <c r="E243" s="111">
        <f t="shared" si="53"/>
        <v>0</v>
      </c>
      <c r="F243" s="111">
        <f t="shared" si="53"/>
        <v>0</v>
      </c>
      <c r="G243" s="111">
        <f t="shared" si="53"/>
        <v>0</v>
      </c>
      <c r="H243" s="111">
        <f t="shared" si="53"/>
        <v>0</v>
      </c>
      <c r="I243" s="111">
        <f t="shared" si="53"/>
        <v>0</v>
      </c>
      <c r="J243" s="111">
        <f t="shared" si="53"/>
        <v>0</v>
      </c>
      <c r="K243" s="111">
        <f t="shared" si="53"/>
        <v>0</v>
      </c>
      <c r="L243" s="111">
        <f t="shared" si="53"/>
        <v>0</v>
      </c>
      <c r="M243" s="18"/>
      <c r="N243" s="152"/>
      <c r="O243" s="152"/>
      <c r="P243" s="152"/>
    </row>
    <row r="244" spans="1:16" ht="17.25" hidden="1">
      <c r="A244" s="683" t="s">
        <v>191</v>
      </c>
      <c r="B244" s="683"/>
      <c r="C244" s="111">
        <f>C231-C232-C241</f>
        <v>0</v>
      </c>
      <c r="D244" s="111">
        <f aca="true" t="shared" si="54" ref="D244:L244">D231-D232-D241</f>
        <v>0</v>
      </c>
      <c r="E244" s="111">
        <f t="shared" si="54"/>
        <v>0</v>
      </c>
      <c r="F244" s="111">
        <f t="shared" si="54"/>
        <v>0</v>
      </c>
      <c r="G244" s="111">
        <f t="shared" si="54"/>
        <v>0</v>
      </c>
      <c r="H244" s="111">
        <f t="shared" si="54"/>
        <v>0</v>
      </c>
      <c r="I244" s="111">
        <f t="shared" si="54"/>
        <v>0</v>
      </c>
      <c r="J244" s="111">
        <f t="shared" si="54"/>
        <v>0</v>
      </c>
      <c r="K244" s="111">
        <f t="shared" si="54"/>
        <v>0</v>
      </c>
      <c r="L244" s="111">
        <f t="shared" si="54"/>
        <v>0</v>
      </c>
      <c r="M244" s="18"/>
      <c r="N244" s="152"/>
      <c r="O244" s="152"/>
      <c r="P244" s="152"/>
    </row>
    <row r="245" spans="1:16" ht="18.75" hidden="1">
      <c r="A245" s="135"/>
      <c r="B245" s="180" t="s">
        <v>196</v>
      </c>
      <c r="C245" s="180"/>
      <c r="D245" s="181"/>
      <c r="E245" s="181"/>
      <c r="F245" s="181"/>
      <c r="G245" s="794" t="s">
        <v>196</v>
      </c>
      <c r="H245" s="794"/>
      <c r="I245" s="794"/>
      <c r="J245" s="794"/>
      <c r="K245" s="794"/>
      <c r="L245" s="794"/>
      <c r="M245" s="135"/>
      <c r="N245" s="135"/>
      <c r="O245" s="135"/>
      <c r="P245" s="135"/>
    </row>
    <row r="246" spans="1:16" ht="18.75" hidden="1">
      <c r="A246" s="795" t="s">
        <v>5</v>
      </c>
      <c r="B246" s="795"/>
      <c r="C246" s="795"/>
      <c r="D246" s="795"/>
      <c r="E246" s="181"/>
      <c r="F246" s="181"/>
      <c r="G246" s="182"/>
      <c r="H246" s="796" t="s">
        <v>197</v>
      </c>
      <c r="I246" s="796"/>
      <c r="J246" s="796"/>
      <c r="K246" s="796"/>
      <c r="L246" s="796"/>
      <c r="M246" s="135"/>
      <c r="N246" s="135"/>
      <c r="O246" s="135"/>
      <c r="P246" s="135"/>
    </row>
    <row r="247" ht="15" hidden="1"/>
    <row r="248" ht="15" hidden="1"/>
    <row r="249" ht="15" hidden="1"/>
    <row r="250" ht="98.25" customHeight="1" hidden="1"/>
    <row r="251" ht="15" hidden="1"/>
    <row r="252" ht="63.75" customHeight="1" hidden="1"/>
    <row r="253" ht="15" hidden="1"/>
    <row r="254" ht="15" hidden="1"/>
    <row r="255" spans="1:13" ht="16.5" hidden="1">
      <c r="A255" s="733" t="s">
        <v>174</v>
      </c>
      <c r="B255" s="734"/>
      <c r="C255" s="169"/>
      <c r="D255" s="735" t="s">
        <v>175</v>
      </c>
      <c r="E255" s="735"/>
      <c r="F255" s="735"/>
      <c r="G255" s="735"/>
      <c r="H255" s="735"/>
      <c r="I255" s="735"/>
      <c r="J255" s="735"/>
      <c r="K255" s="775"/>
      <c r="L255" s="775"/>
      <c r="M255" s="135"/>
    </row>
    <row r="256" spans="1:13" ht="16.5" hidden="1">
      <c r="A256" s="672" t="s">
        <v>75</v>
      </c>
      <c r="B256" s="672"/>
      <c r="C256" s="672"/>
      <c r="D256" s="735" t="s">
        <v>176</v>
      </c>
      <c r="E256" s="735"/>
      <c r="F256" s="735"/>
      <c r="G256" s="735"/>
      <c r="H256" s="735"/>
      <c r="I256" s="735"/>
      <c r="J256" s="735"/>
      <c r="K256" s="776" t="s">
        <v>203</v>
      </c>
      <c r="L256" s="776"/>
      <c r="M256" s="135"/>
    </row>
    <row r="257" spans="1:13" ht="16.5" hidden="1">
      <c r="A257" s="672" t="s">
        <v>77</v>
      </c>
      <c r="B257" s="672"/>
      <c r="C257" s="10"/>
      <c r="D257" s="766" t="s">
        <v>193</v>
      </c>
      <c r="E257" s="766"/>
      <c r="F257" s="766"/>
      <c r="G257" s="766"/>
      <c r="H257" s="766"/>
      <c r="I257" s="766"/>
      <c r="J257" s="766"/>
      <c r="K257" s="775"/>
      <c r="L257" s="775"/>
      <c r="M257" s="135"/>
    </row>
    <row r="258" spans="1:13" ht="15.75" hidden="1">
      <c r="A258" s="13" t="s">
        <v>79</v>
      </c>
      <c r="B258" s="13"/>
      <c r="C258" s="14"/>
      <c r="D258" s="138"/>
      <c r="E258" s="138"/>
      <c r="F258" s="139"/>
      <c r="G258" s="139"/>
      <c r="H258" s="139"/>
      <c r="I258" s="139"/>
      <c r="J258" s="139"/>
      <c r="K258" s="779"/>
      <c r="L258" s="779"/>
      <c r="M258" s="135"/>
    </row>
    <row r="259" spans="1:13" ht="15.75" hidden="1">
      <c r="A259" s="138"/>
      <c r="B259" s="138" t="s">
        <v>194</v>
      </c>
      <c r="C259" s="138"/>
      <c r="D259" s="138"/>
      <c r="E259" s="111">
        <v>122557</v>
      </c>
      <c r="F259" s="111"/>
      <c r="G259" s="111">
        <v>181987</v>
      </c>
      <c r="H259" s="111"/>
      <c r="I259" s="111">
        <v>16298</v>
      </c>
      <c r="J259" s="111"/>
      <c r="K259" s="111">
        <v>251785</v>
      </c>
      <c r="L259" s="111"/>
      <c r="M259" s="135"/>
    </row>
    <row r="260" spans="1:13" ht="15.75" hidden="1">
      <c r="A260" s="781" t="s">
        <v>179</v>
      </c>
      <c r="B260" s="782"/>
      <c r="C260" s="787" t="s">
        <v>6</v>
      </c>
      <c r="D260" s="768" t="s">
        <v>180</v>
      </c>
      <c r="E260" s="768"/>
      <c r="F260" s="768"/>
      <c r="G260" s="768"/>
      <c r="H260" s="768"/>
      <c r="I260" s="768"/>
      <c r="J260" s="768"/>
      <c r="K260" s="768"/>
      <c r="L260" s="768"/>
      <c r="M260" s="135"/>
    </row>
    <row r="261" spans="1:13" ht="15.75" hidden="1">
      <c r="A261" s="783"/>
      <c r="B261" s="784"/>
      <c r="C261" s="787"/>
      <c r="D261" s="769" t="s">
        <v>182</v>
      </c>
      <c r="E261" s="770"/>
      <c r="F261" s="770"/>
      <c r="G261" s="770"/>
      <c r="H261" s="770"/>
      <c r="I261" s="770"/>
      <c r="J261" s="771"/>
      <c r="K261" s="772" t="s">
        <v>183</v>
      </c>
      <c r="L261" s="772" t="s">
        <v>184</v>
      </c>
      <c r="M261" s="135"/>
    </row>
    <row r="262" spans="1:13" ht="15.75" hidden="1">
      <c r="A262" s="783"/>
      <c r="B262" s="784"/>
      <c r="C262" s="787"/>
      <c r="D262" s="790" t="s">
        <v>92</v>
      </c>
      <c r="E262" s="791" t="s">
        <v>93</v>
      </c>
      <c r="F262" s="792"/>
      <c r="G262" s="792"/>
      <c r="H262" s="792"/>
      <c r="I262" s="792"/>
      <c r="J262" s="793"/>
      <c r="K262" s="773"/>
      <c r="L262" s="788"/>
      <c r="M262" s="135"/>
    </row>
    <row r="263" spans="1:16" ht="15.75" hidden="1">
      <c r="A263" s="785"/>
      <c r="B263" s="786"/>
      <c r="C263" s="787"/>
      <c r="D263" s="790"/>
      <c r="E263" s="170" t="s">
        <v>46</v>
      </c>
      <c r="F263" s="170" t="s">
        <v>47</v>
      </c>
      <c r="G263" s="170" t="s">
        <v>48</v>
      </c>
      <c r="H263" s="170" t="s">
        <v>49</v>
      </c>
      <c r="I263" s="170" t="s">
        <v>50</v>
      </c>
      <c r="J263" s="170" t="s">
        <v>51</v>
      </c>
      <c r="K263" s="774"/>
      <c r="L263" s="789"/>
      <c r="M263" s="760" t="s">
        <v>185</v>
      </c>
      <c r="N263" s="760"/>
      <c r="O263" s="760"/>
      <c r="P263" s="760"/>
    </row>
    <row r="264" spans="1:16" ht="15" hidden="1">
      <c r="A264" s="777" t="s">
        <v>0</v>
      </c>
      <c r="B264" s="778"/>
      <c r="C264" s="171">
        <v>1</v>
      </c>
      <c r="D264" s="172">
        <v>2</v>
      </c>
      <c r="E264" s="171">
        <v>3</v>
      </c>
      <c r="F264" s="172">
        <v>4</v>
      </c>
      <c r="G264" s="171">
        <v>5</v>
      </c>
      <c r="H264" s="172">
        <v>6</v>
      </c>
      <c r="I264" s="171">
        <v>7</v>
      </c>
      <c r="J264" s="172">
        <v>8</v>
      </c>
      <c r="K264" s="171">
        <v>9</v>
      </c>
      <c r="L264" s="172">
        <v>10</v>
      </c>
      <c r="M264" s="143" t="s">
        <v>186</v>
      </c>
      <c r="N264" s="144" t="s">
        <v>187</v>
      </c>
      <c r="O264" s="144" t="s">
        <v>188</v>
      </c>
      <c r="P264" s="144" t="s">
        <v>189</v>
      </c>
    </row>
    <row r="265" spans="1:16" ht="24.75" customHeight="1" hidden="1">
      <c r="A265" s="173" t="s">
        <v>9</v>
      </c>
      <c r="B265" s="174" t="s">
        <v>97</v>
      </c>
      <c r="C265" s="147">
        <f>C266+C267</f>
        <v>14401463.6</v>
      </c>
      <c r="D265" s="147">
        <f aca="true" t="shared" si="55" ref="D265:L265">D266+D267</f>
        <v>614882.6</v>
      </c>
      <c r="E265" s="147">
        <f t="shared" si="55"/>
        <v>234185.6</v>
      </c>
      <c r="F265" s="147">
        <f t="shared" si="55"/>
        <v>0</v>
      </c>
      <c r="G265" s="147">
        <f t="shared" si="55"/>
        <v>184987</v>
      </c>
      <c r="H265" s="147">
        <f t="shared" si="55"/>
        <v>34168</v>
      </c>
      <c r="I265" s="147">
        <f t="shared" si="55"/>
        <v>10894</v>
      </c>
      <c r="J265" s="147">
        <f t="shared" si="55"/>
        <v>150648</v>
      </c>
      <c r="K265" s="147">
        <f t="shared" si="55"/>
        <v>13573329</v>
      </c>
      <c r="L265" s="147">
        <f t="shared" si="55"/>
        <v>213252</v>
      </c>
      <c r="M265" s="147" t="e">
        <f>'[7]03'!#REF!+'[7]04'!#REF!</f>
        <v>#REF!</v>
      </c>
      <c r="N265" s="147" t="e">
        <f>C265-M265</f>
        <v>#REF!</v>
      </c>
      <c r="O265" s="147" t="e">
        <f>'[7]07'!#REF!</f>
        <v>#REF!</v>
      </c>
      <c r="P265" s="147" t="e">
        <f>C265-O265</f>
        <v>#REF!</v>
      </c>
    </row>
    <row r="266" spans="1:16" ht="24.75" customHeight="1" hidden="1">
      <c r="A266" s="175">
        <v>1</v>
      </c>
      <c r="B266" s="32" t="s">
        <v>21</v>
      </c>
      <c r="C266" s="147">
        <f>D266+K266+L266</f>
        <v>572626.6</v>
      </c>
      <c r="D266" s="147">
        <f>E266+F266+G266+H266+I266+J266</f>
        <v>320841.6</v>
      </c>
      <c r="E266" s="111">
        <v>117866.6</v>
      </c>
      <c r="F266" s="111">
        <v>0</v>
      </c>
      <c r="G266" s="111">
        <v>181987</v>
      </c>
      <c r="H266" s="111">
        <v>15098</v>
      </c>
      <c r="I266" s="111">
        <v>5890</v>
      </c>
      <c r="J266" s="111">
        <v>0</v>
      </c>
      <c r="K266" s="111">
        <v>197579</v>
      </c>
      <c r="L266" s="111">
        <v>54206</v>
      </c>
      <c r="M266" s="111" t="e">
        <f>'[7]03'!#REF!+'[7]04'!#REF!</f>
        <v>#REF!</v>
      </c>
      <c r="N266" s="111" t="e">
        <f aca="true" t="shared" si="56" ref="N266:N280">C266-M266</f>
        <v>#REF!</v>
      </c>
      <c r="O266" s="111" t="e">
        <f>'[7]07'!#REF!</f>
        <v>#REF!</v>
      </c>
      <c r="P266" s="111" t="e">
        <f aca="true" t="shared" si="57" ref="P266:P280">C266-O266</f>
        <v>#REF!</v>
      </c>
    </row>
    <row r="267" spans="1:16" ht="24.75" customHeight="1" hidden="1">
      <c r="A267" s="175">
        <v>2</v>
      </c>
      <c r="B267" s="32" t="s">
        <v>98</v>
      </c>
      <c r="C267" s="147">
        <f>D267+K267+L267</f>
        <v>13828837</v>
      </c>
      <c r="D267" s="147">
        <f>E267+F267+G267+H267+I267+J267</f>
        <v>294041</v>
      </c>
      <c r="E267" s="111">
        <v>116319</v>
      </c>
      <c r="F267" s="111">
        <v>0</v>
      </c>
      <c r="G267" s="111">
        <v>3000</v>
      </c>
      <c r="H267" s="111">
        <v>19070</v>
      </c>
      <c r="I267" s="111">
        <v>5004</v>
      </c>
      <c r="J267" s="111">
        <v>150648</v>
      </c>
      <c r="K267" s="111">
        <v>13375750</v>
      </c>
      <c r="L267" s="111">
        <v>159046</v>
      </c>
      <c r="M267" s="111" t="e">
        <f>'[7]03'!#REF!+'[7]04'!#REF!</f>
        <v>#REF!</v>
      </c>
      <c r="N267" s="111" t="e">
        <f t="shared" si="56"/>
        <v>#REF!</v>
      </c>
      <c r="O267" s="111" t="e">
        <f>'[7]07'!#REF!</f>
        <v>#REF!</v>
      </c>
      <c r="P267" s="111" t="e">
        <f t="shared" si="57"/>
        <v>#REF!</v>
      </c>
    </row>
    <row r="268" spans="1:16" ht="24.75" customHeight="1" hidden="1">
      <c r="A268" s="176" t="s">
        <v>10</v>
      </c>
      <c r="B268" s="38" t="s">
        <v>99</v>
      </c>
      <c r="C268" s="147">
        <f>D268+K268+L268</f>
        <v>0</v>
      </c>
      <c r="D268" s="147">
        <f>E268+F268+G268+H268+I268+J268</f>
        <v>0</v>
      </c>
      <c r="E268" s="111">
        <v>0</v>
      </c>
      <c r="F268" s="111">
        <v>0</v>
      </c>
      <c r="G268" s="111">
        <v>0</v>
      </c>
      <c r="H268" s="111">
        <v>0</v>
      </c>
      <c r="I268" s="111">
        <v>0</v>
      </c>
      <c r="J268" s="111">
        <v>0</v>
      </c>
      <c r="K268" s="111">
        <v>0</v>
      </c>
      <c r="L268" s="111">
        <v>0</v>
      </c>
      <c r="M268" s="111" t="e">
        <f>'[7]03'!#REF!+'[7]04'!#REF!</f>
        <v>#REF!</v>
      </c>
      <c r="N268" s="111" t="e">
        <f t="shared" si="56"/>
        <v>#REF!</v>
      </c>
      <c r="O268" s="111" t="e">
        <f>'[7]07'!#REF!</f>
        <v>#REF!</v>
      </c>
      <c r="P268" s="111" t="e">
        <f t="shared" si="57"/>
        <v>#REF!</v>
      </c>
    </row>
    <row r="269" spans="1:16" ht="24.75" customHeight="1" hidden="1">
      <c r="A269" s="176" t="s">
        <v>11</v>
      </c>
      <c r="B269" s="38" t="s">
        <v>100</v>
      </c>
      <c r="C269" s="147">
        <f>D269+K269+L269</f>
        <v>0</v>
      </c>
      <c r="D269" s="147">
        <f>E269+F269+G269+H269+I269+J269</f>
        <v>0</v>
      </c>
      <c r="E269" s="111">
        <v>0</v>
      </c>
      <c r="F269" s="111">
        <v>0</v>
      </c>
      <c r="G269" s="111">
        <v>0</v>
      </c>
      <c r="H269" s="111">
        <v>0</v>
      </c>
      <c r="I269" s="111">
        <v>0</v>
      </c>
      <c r="J269" s="111">
        <v>0</v>
      </c>
      <c r="K269" s="111">
        <v>0</v>
      </c>
      <c r="L269" s="111">
        <v>0</v>
      </c>
      <c r="M269" s="111" t="e">
        <f>'[7]03'!#REF!+'[7]04'!#REF!</f>
        <v>#REF!</v>
      </c>
      <c r="N269" s="111" t="e">
        <f t="shared" si="56"/>
        <v>#REF!</v>
      </c>
      <c r="O269" s="111" t="e">
        <f>'[7]07'!#REF!</f>
        <v>#REF!</v>
      </c>
      <c r="P269" s="111" t="e">
        <f t="shared" si="57"/>
        <v>#REF!</v>
      </c>
    </row>
    <row r="270" spans="1:16" ht="24.75" customHeight="1" hidden="1">
      <c r="A270" s="176" t="s">
        <v>12</v>
      </c>
      <c r="B270" s="38" t="s">
        <v>4</v>
      </c>
      <c r="C270" s="147">
        <f>C271+C280</f>
        <v>14401463.6</v>
      </c>
      <c r="D270" s="147">
        <f aca="true" t="shared" si="58" ref="D270:L270">D271+D280</f>
        <v>614882.6</v>
      </c>
      <c r="E270" s="147">
        <f t="shared" si="58"/>
        <v>234185.6</v>
      </c>
      <c r="F270" s="147">
        <f t="shared" si="58"/>
        <v>0</v>
      </c>
      <c r="G270" s="147">
        <f t="shared" si="58"/>
        <v>184987</v>
      </c>
      <c r="H270" s="147">
        <f t="shared" si="58"/>
        <v>34168</v>
      </c>
      <c r="I270" s="147">
        <f t="shared" si="58"/>
        <v>10894</v>
      </c>
      <c r="J270" s="147">
        <f t="shared" si="58"/>
        <v>150648</v>
      </c>
      <c r="K270" s="147">
        <f t="shared" si="58"/>
        <v>13573329</v>
      </c>
      <c r="L270" s="147">
        <f t="shared" si="58"/>
        <v>213252</v>
      </c>
      <c r="M270" s="147" t="e">
        <f>'[7]03'!#REF!+'[7]04'!#REF!</f>
        <v>#REF!</v>
      </c>
      <c r="N270" s="147" t="e">
        <f t="shared" si="56"/>
        <v>#REF!</v>
      </c>
      <c r="O270" s="147" t="e">
        <f>'[7]07'!#REF!</f>
        <v>#REF!</v>
      </c>
      <c r="P270" s="147" t="e">
        <f t="shared" si="57"/>
        <v>#REF!</v>
      </c>
    </row>
    <row r="271" spans="1:16" ht="24.75" customHeight="1" hidden="1">
      <c r="A271" s="176" t="s">
        <v>101</v>
      </c>
      <c r="B271" s="41" t="s">
        <v>1</v>
      </c>
      <c r="C271" s="147">
        <f>SUM(C272:C279)</f>
        <v>14089737</v>
      </c>
      <c r="D271" s="147">
        <f aca="true" t="shared" si="59" ref="D271:L271">SUM(D272:D279)</f>
        <v>303156</v>
      </c>
      <c r="E271" s="147">
        <f t="shared" si="59"/>
        <v>125434</v>
      </c>
      <c r="F271" s="147">
        <f t="shared" si="59"/>
        <v>0</v>
      </c>
      <c r="G271" s="147">
        <f t="shared" si="59"/>
        <v>3000</v>
      </c>
      <c r="H271" s="147">
        <f t="shared" si="59"/>
        <v>19070</v>
      </c>
      <c r="I271" s="147">
        <f t="shared" si="59"/>
        <v>5004</v>
      </c>
      <c r="J271" s="147">
        <f t="shared" si="59"/>
        <v>150648</v>
      </c>
      <c r="K271" s="147">
        <f t="shared" si="59"/>
        <v>13573329</v>
      </c>
      <c r="L271" s="147">
        <f t="shared" si="59"/>
        <v>213252</v>
      </c>
      <c r="M271" s="147" t="e">
        <f>'[7]03'!#REF!+'[7]04'!#REF!</f>
        <v>#REF!</v>
      </c>
      <c r="N271" s="147" t="e">
        <f t="shared" si="56"/>
        <v>#REF!</v>
      </c>
      <c r="O271" s="147" t="e">
        <f>'[7]07'!#REF!</f>
        <v>#REF!</v>
      </c>
      <c r="P271" s="147" t="e">
        <f t="shared" si="57"/>
        <v>#REF!</v>
      </c>
    </row>
    <row r="272" spans="1:16" ht="24.75" customHeight="1" hidden="1">
      <c r="A272" s="175" t="s">
        <v>13</v>
      </c>
      <c r="B272" s="32" t="s">
        <v>102</v>
      </c>
      <c r="C272" s="147">
        <f aca="true" t="shared" si="60" ref="C272:C280">D272+K272+L272</f>
        <v>185401</v>
      </c>
      <c r="D272" s="147">
        <f aca="true" t="shared" si="61" ref="D272:D280">E272+F272+G272+H272+I272+J272</f>
        <v>142000</v>
      </c>
      <c r="E272" s="111">
        <v>10002</v>
      </c>
      <c r="F272" s="111">
        <v>0</v>
      </c>
      <c r="G272" s="111">
        <v>0</v>
      </c>
      <c r="H272" s="111">
        <v>1500</v>
      </c>
      <c r="I272" s="111">
        <v>5004</v>
      </c>
      <c r="J272" s="111">
        <v>125494</v>
      </c>
      <c r="K272" s="111">
        <v>35000</v>
      </c>
      <c r="L272" s="111">
        <v>8401</v>
      </c>
      <c r="M272" s="111" t="e">
        <f>'[7]03'!#REF!+'[7]04'!#REF!</f>
        <v>#REF!</v>
      </c>
      <c r="N272" s="111" t="e">
        <f t="shared" si="56"/>
        <v>#REF!</v>
      </c>
      <c r="O272" s="111" t="e">
        <f>'[7]07'!#REF!</f>
        <v>#REF!</v>
      </c>
      <c r="P272" s="111" t="e">
        <f t="shared" si="57"/>
        <v>#REF!</v>
      </c>
    </row>
    <row r="273" spans="1:16" ht="24.75" customHeight="1" hidden="1">
      <c r="A273" s="175" t="s">
        <v>14</v>
      </c>
      <c r="B273" s="32" t="s">
        <v>103</v>
      </c>
      <c r="C273" s="147">
        <f t="shared" si="60"/>
        <v>0</v>
      </c>
      <c r="D273" s="147">
        <f>E273+F273+G273+H273+I273+J273</f>
        <v>0</v>
      </c>
      <c r="E273" s="111">
        <v>0</v>
      </c>
      <c r="F273" s="111">
        <v>0</v>
      </c>
      <c r="G273" s="111">
        <v>0</v>
      </c>
      <c r="H273" s="111">
        <v>0</v>
      </c>
      <c r="I273" s="111">
        <v>0</v>
      </c>
      <c r="J273" s="111">
        <v>0</v>
      </c>
      <c r="K273" s="111">
        <v>0</v>
      </c>
      <c r="L273" s="111">
        <v>0</v>
      </c>
      <c r="M273" s="111" t="e">
        <f>'[7]03'!#REF!+'[7]04'!#REF!</f>
        <v>#REF!</v>
      </c>
      <c r="N273" s="111" t="e">
        <f t="shared" si="56"/>
        <v>#REF!</v>
      </c>
      <c r="O273" s="111" t="e">
        <f>'[7]07'!#REF!</f>
        <v>#REF!</v>
      </c>
      <c r="P273" s="111" t="e">
        <f t="shared" si="57"/>
        <v>#REF!</v>
      </c>
    </row>
    <row r="274" spans="1:16" ht="24.75" customHeight="1" hidden="1">
      <c r="A274" s="175" t="s">
        <v>15</v>
      </c>
      <c r="B274" s="32" t="s">
        <v>158</v>
      </c>
      <c r="C274" s="147">
        <f t="shared" si="60"/>
        <v>0</v>
      </c>
      <c r="D274" s="147">
        <f t="shared" si="61"/>
        <v>0</v>
      </c>
      <c r="E274" s="111">
        <v>0</v>
      </c>
      <c r="F274" s="111">
        <v>0</v>
      </c>
      <c r="G274" s="111">
        <v>0</v>
      </c>
      <c r="H274" s="111">
        <v>0</v>
      </c>
      <c r="I274" s="111">
        <v>0</v>
      </c>
      <c r="J274" s="111">
        <v>0</v>
      </c>
      <c r="K274" s="111">
        <v>0</v>
      </c>
      <c r="L274" s="111">
        <v>0</v>
      </c>
      <c r="M274" s="111" t="e">
        <f>'[7]03'!#REF!</f>
        <v>#REF!</v>
      </c>
      <c r="N274" s="111" t="e">
        <f t="shared" si="56"/>
        <v>#REF!</v>
      </c>
      <c r="O274" s="111" t="e">
        <f>'[7]07'!#REF!</f>
        <v>#REF!</v>
      </c>
      <c r="P274" s="111" t="e">
        <f t="shared" si="57"/>
        <v>#REF!</v>
      </c>
    </row>
    <row r="275" spans="1:16" ht="24.75" customHeight="1" hidden="1">
      <c r="A275" s="175" t="s">
        <v>16</v>
      </c>
      <c r="B275" s="32" t="s">
        <v>104</v>
      </c>
      <c r="C275" s="147">
        <f t="shared" si="60"/>
        <v>13859195</v>
      </c>
      <c r="D275" s="147">
        <f t="shared" si="61"/>
        <v>161156</v>
      </c>
      <c r="E275" s="111">
        <v>115432</v>
      </c>
      <c r="F275" s="111">
        <v>0</v>
      </c>
      <c r="G275" s="111">
        <v>3000</v>
      </c>
      <c r="H275" s="111">
        <v>17570</v>
      </c>
      <c r="I275" s="111">
        <v>0</v>
      </c>
      <c r="J275" s="111">
        <v>25154</v>
      </c>
      <c r="K275" s="111">
        <v>13538329</v>
      </c>
      <c r="L275" s="111">
        <v>159710</v>
      </c>
      <c r="M275" s="111" t="e">
        <f>'[7]03'!#REF!+'[7]04'!#REF!</f>
        <v>#REF!</v>
      </c>
      <c r="N275" s="111" t="e">
        <f t="shared" si="56"/>
        <v>#REF!</v>
      </c>
      <c r="O275" s="111" t="e">
        <f>'[7]07'!#REF!</f>
        <v>#REF!</v>
      </c>
      <c r="P275" s="111" t="e">
        <f t="shared" si="57"/>
        <v>#REF!</v>
      </c>
    </row>
    <row r="276" spans="1:16" ht="24.75" customHeight="1" hidden="1">
      <c r="A276" s="175" t="s">
        <v>17</v>
      </c>
      <c r="B276" s="32" t="s">
        <v>105</v>
      </c>
      <c r="C276" s="147">
        <f t="shared" si="60"/>
        <v>0</v>
      </c>
      <c r="D276" s="147">
        <f t="shared" si="61"/>
        <v>0</v>
      </c>
      <c r="E276" s="111">
        <v>0</v>
      </c>
      <c r="F276" s="111">
        <v>0</v>
      </c>
      <c r="G276" s="111">
        <v>0</v>
      </c>
      <c r="H276" s="111">
        <v>0</v>
      </c>
      <c r="I276" s="111">
        <v>0</v>
      </c>
      <c r="J276" s="111">
        <v>0</v>
      </c>
      <c r="K276" s="111">
        <v>0</v>
      </c>
      <c r="L276" s="111">
        <v>0</v>
      </c>
      <c r="M276" s="111" t="e">
        <f>'[7]03'!#REF!+'[7]04'!#REF!</f>
        <v>#REF!</v>
      </c>
      <c r="N276" s="111" t="e">
        <f t="shared" si="56"/>
        <v>#REF!</v>
      </c>
      <c r="O276" s="111" t="e">
        <f>'[7]07'!#REF!</f>
        <v>#REF!</v>
      </c>
      <c r="P276" s="111" t="e">
        <f t="shared" si="57"/>
        <v>#REF!</v>
      </c>
    </row>
    <row r="277" spans="1:16" ht="24.75" customHeight="1" hidden="1">
      <c r="A277" s="175" t="s">
        <v>18</v>
      </c>
      <c r="B277" s="32" t="s">
        <v>106</v>
      </c>
      <c r="C277" s="147">
        <f t="shared" si="60"/>
        <v>0</v>
      </c>
      <c r="D277" s="147">
        <f t="shared" si="61"/>
        <v>0</v>
      </c>
      <c r="E277" s="111">
        <v>0</v>
      </c>
      <c r="F277" s="111">
        <v>0</v>
      </c>
      <c r="G277" s="111">
        <v>0</v>
      </c>
      <c r="H277" s="111">
        <v>0</v>
      </c>
      <c r="I277" s="111">
        <v>0</v>
      </c>
      <c r="J277" s="111">
        <v>0</v>
      </c>
      <c r="K277" s="111">
        <v>0</v>
      </c>
      <c r="L277" s="111">
        <v>0</v>
      </c>
      <c r="M277" s="111" t="e">
        <f>'[7]03'!#REF!+'[7]04'!#REF!</f>
        <v>#REF!</v>
      </c>
      <c r="N277" s="111" t="e">
        <f t="shared" si="56"/>
        <v>#REF!</v>
      </c>
      <c r="O277" s="111" t="e">
        <f>'[7]07'!#REF!</f>
        <v>#REF!</v>
      </c>
      <c r="P277" s="111" t="e">
        <f t="shared" si="57"/>
        <v>#REF!</v>
      </c>
    </row>
    <row r="278" spans="1:16" ht="24.75" customHeight="1" hidden="1">
      <c r="A278" s="175" t="s">
        <v>19</v>
      </c>
      <c r="B278" s="43" t="s">
        <v>107</v>
      </c>
      <c r="C278" s="147">
        <f t="shared" si="60"/>
        <v>0</v>
      </c>
      <c r="D278" s="147">
        <f t="shared" si="61"/>
        <v>0</v>
      </c>
      <c r="E278" s="111">
        <v>0</v>
      </c>
      <c r="F278" s="111">
        <v>0</v>
      </c>
      <c r="G278" s="111">
        <v>0</v>
      </c>
      <c r="H278" s="111">
        <v>0</v>
      </c>
      <c r="I278" s="111">
        <v>0</v>
      </c>
      <c r="J278" s="111">
        <v>0</v>
      </c>
      <c r="K278" s="111">
        <v>0</v>
      </c>
      <c r="L278" s="111">
        <v>0</v>
      </c>
      <c r="M278" s="111" t="e">
        <f>'[7]03'!#REF!+'[7]04'!#REF!</f>
        <v>#REF!</v>
      </c>
      <c r="N278" s="111" t="e">
        <f t="shared" si="56"/>
        <v>#REF!</v>
      </c>
      <c r="O278" s="111" t="e">
        <f>'[7]07'!#REF!</f>
        <v>#REF!</v>
      </c>
      <c r="P278" s="111" t="e">
        <f t="shared" si="57"/>
        <v>#REF!</v>
      </c>
    </row>
    <row r="279" spans="1:16" ht="24.75" customHeight="1" hidden="1">
      <c r="A279" s="175" t="s">
        <v>22</v>
      </c>
      <c r="B279" s="32" t="s">
        <v>27</v>
      </c>
      <c r="C279" s="147">
        <f t="shared" si="60"/>
        <v>45141</v>
      </c>
      <c r="D279" s="147">
        <f t="shared" si="61"/>
        <v>0</v>
      </c>
      <c r="E279" s="111">
        <v>0</v>
      </c>
      <c r="F279" s="111">
        <v>0</v>
      </c>
      <c r="G279" s="111">
        <v>0</v>
      </c>
      <c r="H279" s="111">
        <v>0</v>
      </c>
      <c r="I279" s="111">
        <v>0</v>
      </c>
      <c r="J279" s="111">
        <v>0</v>
      </c>
      <c r="K279" s="111">
        <v>0</v>
      </c>
      <c r="L279" s="111">
        <v>45141</v>
      </c>
      <c r="M279" s="111" t="e">
        <f>'[7]03'!#REF!+'[7]04'!#REF!</f>
        <v>#REF!</v>
      </c>
      <c r="N279" s="111" t="e">
        <f t="shared" si="56"/>
        <v>#REF!</v>
      </c>
      <c r="O279" s="111" t="e">
        <f>'[7]07'!#REF!</f>
        <v>#REF!</v>
      </c>
      <c r="P279" s="111" t="e">
        <f t="shared" si="57"/>
        <v>#REF!</v>
      </c>
    </row>
    <row r="280" spans="1:16" ht="24.75" customHeight="1" hidden="1">
      <c r="A280" s="176" t="s">
        <v>108</v>
      </c>
      <c r="B280" s="38" t="s">
        <v>20</v>
      </c>
      <c r="C280" s="147">
        <f t="shared" si="60"/>
        <v>311726.6</v>
      </c>
      <c r="D280" s="147">
        <f t="shared" si="61"/>
        <v>311726.6</v>
      </c>
      <c r="E280" s="111">
        <v>108751.6</v>
      </c>
      <c r="F280" s="111">
        <v>0</v>
      </c>
      <c r="G280" s="111">
        <v>181987</v>
      </c>
      <c r="H280" s="111">
        <v>15098</v>
      </c>
      <c r="I280" s="111">
        <v>5890</v>
      </c>
      <c r="J280" s="111">
        <v>0</v>
      </c>
      <c r="K280" s="111">
        <v>0</v>
      </c>
      <c r="L280" s="111">
        <v>0</v>
      </c>
      <c r="M280" s="147" t="e">
        <f>'[7]03'!#REF!+'[7]04'!#REF!</f>
        <v>#REF!</v>
      </c>
      <c r="N280" s="147" t="e">
        <f t="shared" si="56"/>
        <v>#REF!</v>
      </c>
      <c r="O280" s="147" t="e">
        <f>'[7]07'!#REF!</f>
        <v>#REF!</v>
      </c>
      <c r="P280" s="147" t="e">
        <f t="shared" si="57"/>
        <v>#REF!</v>
      </c>
    </row>
    <row r="281" spans="1:16" ht="24.75" customHeight="1" hidden="1">
      <c r="A281" s="177" t="s">
        <v>195</v>
      </c>
      <c r="B281" s="151" t="s">
        <v>159</v>
      </c>
      <c r="C281" s="178">
        <f>(C272+C273+C274)/C271</f>
        <v>0.013158584862158889</v>
      </c>
      <c r="D281" s="179">
        <f aca="true" t="shared" si="62" ref="D281:L281">(D272+D273+D274)/D271</f>
        <v>0.468405705313436</v>
      </c>
      <c r="E281" s="178">
        <f t="shared" si="62"/>
        <v>0.0797391456861776</v>
      </c>
      <c r="F281" s="178" t="e">
        <f t="shared" si="62"/>
        <v>#DIV/0!</v>
      </c>
      <c r="G281" s="178">
        <f t="shared" si="62"/>
        <v>0</v>
      </c>
      <c r="H281" s="178">
        <f t="shared" si="62"/>
        <v>0.07865757734661773</v>
      </c>
      <c r="I281" s="178">
        <f t="shared" si="62"/>
        <v>1</v>
      </c>
      <c r="J281" s="178">
        <f t="shared" si="62"/>
        <v>0.8330279857681483</v>
      </c>
      <c r="K281" s="178">
        <f t="shared" si="62"/>
        <v>0.002578586284912124</v>
      </c>
      <c r="L281" s="178">
        <f t="shared" si="62"/>
        <v>0.03939470673194155</v>
      </c>
      <c r="M281" s="18"/>
      <c r="N281" s="152"/>
      <c r="O281" s="152"/>
      <c r="P281" s="152"/>
    </row>
    <row r="282" spans="1:16" ht="17.25" hidden="1">
      <c r="A282" s="763" t="s">
        <v>190</v>
      </c>
      <c r="B282" s="763"/>
      <c r="C282" s="111">
        <f>C265-C268-C269-C270</f>
        <v>0</v>
      </c>
      <c r="D282" s="111">
        <f aca="true" t="shared" si="63" ref="D282:L282">D265-D268-D269-D270</f>
        <v>0</v>
      </c>
      <c r="E282" s="111">
        <f t="shared" si="63"/>
        <v>0</v>
      </c>
      <c r="F282" s="111">
        <f t="shared" si="63"/>
        <v>0</v>
      </c>
      <c r="G282" s="111">
        <f t="shared" si="63"/>
        <v>0</v>
      </c>
      <c r="H282" s="111">
        <f t="shared" si="63"/>
        <v>0</v>
      </c>
      <c r="I282" s="111">
        <f t="shared" si="63"/>
        <v>0</v>
      </c>
      <c r="J282" s="111">
        <f t="shared" si="63"/>
        <v>0</v>
      </c>
      <c r="K282" s="111">
        <f t="shared" si="63"/>
        <v>0</v>
      </c>
      <c r="L282" s="111">
        <f t="shared" si="63"/>
        <v>0</v>
      </c>
      <c r="M282" s="18"/>
      <c r="N282" s="152"/>
      <c r="O282" s="152"/>
      <c r="P282" s="152"/>
    </row>
    <row r="283" spans="1:16" ht="17.25" hidden="1">
      <c r="A283" s="683" t="s">
        <v>191</v>
      </c>
      <c r="B283" s="683"/>
      <c r="C283" s="111">
        <f>C270-C271-C280</f>
        <v>0</v>
      </c>
      <c r="D283" s="111">
        <f aca="true" t="shared" si="64" ref="D283:L283">D270-D271-D280</f>
        <v>0</v>
      </c>
      <c r="E283" s="111">
        <f t="shared" si="64"/>
        <v>0</v>
      </c>
      <c r="F283" s="111">
        <f t="shared" si="64"/>
        <v>0</v>
      </c>
      <c r="G283" s="111">
        <f t="shared" si="64"/>
        <v>0</v>
      </c>
      <c r="H283" s="111">
        <f t="shared" si="64"/>
        <v>0</v>
      </c>
      <c r="I283" s="111">
        <f t="shared" si="64"/>
        <v>0</v>
      </c>
      <c r="J283" s="111">
        <f t="shared" si="64"/>
        <v>0</v>
      </c>
      <c r="K283" s="111">
        <f t="shared" si="64"/>
        <v>0</v>
      </c>
      <c r="L283" s="111">
        <f t="shared" si="64"/>
        <v>0</v>
      </c>
      <c r="M283" s="18"/>
      <c r="N283" s="152"/>
      <c r="O283" s="152"/>
      <c r="P283" s="152"/>
    </row>
    <row r="284" spans="1:16" ht="18.75" hidden="1">
      <c r="A284" s="135"/>
      <c r="B284" s="180" t="s">
        <v>196</v>
      </c>
      <c r="C284" s="180"/>
      <c r="D284" s="181"/>
      <c r="E284" s="181"/>
      <c r="F284" s="181"/>
      <c r="G284" s="794" t="s">
        <v>196</v>
      </c>
      <c r="H284" s="794"/>
      <c r="I284" s="794"/>
      <c r="J284" s="794"/>
      <c r="K284" s="794"/>
      <c r="L284" s="794"/>
      <c r="M284" s="135"/>
      <c r="N284" s="135"/>
      <c r="O284" s="135"/>
      <c r="P284" s="135"/>
    </row>
    <row r="285" spans="1:16" ht="18.75" hidden="1">
      <c r="A285" s="795" t="s">
        <v>5</v>
      </c>
      <c r="B285" s="795"/>
      <c r="C285" s="795"/>
      <c r="D285" s="795"/>
      <c r="E285" s="181"/>
      <c r="F285" s="181"/>
      <c r="G285" s="182"/>
      <c r="H285" s="796" t="s">
        <v>197</v>
      </c>
      <c r="I285" s="796"/>
      <c r="J285" s="796"/>
      <c r="K285" s="796"/>
      <c r="L285" s="796"/>
      <c r="M285" s="135"/>
      <c r="N285" s="135"/>
      <c r="O285" s="135"/>
      <c r="P285" s="135"/>
    </row>
    <row r="286" ht="15" hidden="1"/>
    <row r="287" ht="15" hidden="1"/>
    <row r="288" ht="15" hidden="1"/>
    <row r="289" ht="15" hidden="1"/>
    <row r="290" ht="15" hidden="1"/>
    <row r="291" ht="15" hidden="1"/>
    <row r="292" ht="15" hidden="1"/>
    <row r="293" ht="15" hidden="1"/>
    <row r="294" ht="15" hidden="1"/>
    <row r="295" ht="15" hidden="1"/>
    <row r="296" ht="15" hidden="1"/>
    <row r="297" spans="1:13" ht="16.5" hidden="1">
      <c r="A297" s="733" t="s">
        <v>174</v>
      </c>
      <c r="B297" s="734"/>
      <c r="C297" s="169"/>
      <c r="D297" s="735" t="s">
        <v>175</v>
      </c>
      <c r="E297" s="735"/>
      <c r="F297" s="735"/>
      <c r="G297" s="735"/>
      <c r="H297" s="735"/>
      <c r="I297" s="735"/>
      <c r="J297" s="735"/>
      <c r="K297" s="775"/>
      <c r="L297" s="775"/>
      <c r="M297" s="135"/>
    </row>
    <row r="298" spans="1:13" ht="16.5" hidden="1">
      <c r="A298" s="672" t="s">
        <v>75</v>
      </c>
      <c r="B298" s="672"/>
      <c r="C298" s="672"/>
      <c r="D298" s="735" t="s">
        <v>176</v>
      </c>
      <c r="E298" s="735"/>
      <c r="F298" s="735"/>
      <c r="G298" s="735"/>
      <c r="H298" s="735"/>
      <c r="I298" s="735"/>
      <c r="J298" s="735"/>
      <c r="K298" s="776" t="s">
        <v>204</v>
      </c>
      <c r="L298" s="776"/>
      <c r="M298" s="135"/>
    </row>
    <row r="299" spans="1:13" ht="16.5" hidden="1">
      <c r="A299" s="672" t="s">
        <v>77</v>
      </c>
      <c r="B299" s="672"/>
      <c r="C299" s="10"/>
      <c r="D299" s="766" t="s">
        <v>193</v>
      </c>
      <c r="E299" s="766"/>
      <c r="F299" s="766"/>
      <c r="G299" s="766"/>
      <c r="H299" s="766"/>
      <c r="I299" s="766"/>
      <c r="J299" s="766"/>
      <c r="K299" s="775"/>
      <c r="L299" s="775"/>
      <c r="M299" s="135"/>
    </row>
    <row r="300" spans="1:13" ht="15.75" hidden="1">
      <c r="A300" s="13" t="s">
        <v>79</v>
      </c>
      <c r="B300" s="13"/>
      <c r="C300" s="14"/>
      <c r="D300" s="138"/>
      <c r="E300" s="138"/>
      <c r="F300" s="139"/>
      <c r="G300" s="139"/>
      <c r="H300" s="139"/>
      <c r="I300" s="139"/>
      <c r="J300" s="139"/>
      <c r="K300" s="779"/>
      <c r="L300" s="779"/>
      <c r="M300" s="135"/>
    </row>
    <row r="301" spans="1:13" ht="15.75" hidden="1">
      <c r="A301" s="138"/>
      <c r="B301" s="138" t="s">
        <v>194</v>
      </c>
      <c r="C301" s="138"/>
      <c r="D301" s="138"/>
      <c r="E301" s="138"/>
      <c r="F301" s="138"/>
      <c r="G301" s="138"/>
      <c r="H301" s="138"/>
      <c r="I301" s="138"/>
      <c r="J301" s="138"/>
      <c r="K301" s="780"/>
      <c r="L301" s="780"/>
      <c r="M301" s="135"/>
    </row>
    <row r="302" spans="1:13" ht="15.75" hidden="1">
      <c r="A302" s="781" t="s">
        <v>179</v>
      </c>
      <c r="B302" s="782"/>
      <c r="C302" s="787" t="s">
        <v>6</v>
      </c>
      <c r="D302" s="768" t="s">
        <v>180</v>
      </c>
      <c r="E302" s="768"/>
      <c r="F302" s="768"/>
      <c r="G302" s="768"/>
      <c r="H302" s="768"/>
      <c r="I302" s="768"/>
      <c r="J302" s="768"/>
      <c r="K302" s="768"/>
      <c r="L302" s="768"/>
      <c r="M302" s="135"/>
    </row>
    <row r="303" spans="1:13" ht="15.75" hidden="1">
      <c r="A303" s="783"/>
      <c r="B303" s="784"/>
      <c r="C303" s="787"/>
      <c r="D303" s="769" t="s">
        <v>182</v>
      </c>
      <c r="E303" s="770"/>
      <c r="F303" s="770"/>
      <c r="G303" s="770"/>
      <c r="H303" s="770"/>
      <c r="I303" s="770"/>
      <c r="J303" s="771"/>
      <c r="K303" s="772" t="s">
        <v>183</v>
      </c>
      <c r="L303" s="772" t="s">
        <v>184</v>
      </c>
      <c r="M303" s="135"/>
    </row>
    <row r="304" spans="1:13" ht="15.75" hidden="1">
      <c r="A304" s="783"/>
      <c r="B304" s="784"/>
      <c r="C304" s="787"/>
      <c r="D304" s="790" t="s">
        <v>92</v>
      </c>
      <c r="E304" s="791" t="s">
        <v>93</v>
      </c>
      <c r="F304" s="792"/>
      <c r="G304" s="792"/>
      <c r="H304" s="792"/>
      <c r="I304" s="792"/>
      <c r="J304" s="793"/>
      <c r="K304" s="773"/>
      <c r="L304" s="788"/>
      <c r="M304" s="135"/>
    </row>
    <row r="305" spans="1:16" ht="15.75" hidden="1">
      <c r="A305" s="785"/>
      <c r="B305" s="786"/>
      <c r="C305" s="787"/>
      <c r="D305" s="790"/>
      <c r="E305" s="170" t="s">
        <v>46</v>
      </c>
      <c r="F305" s="170" t="s">
        <v>47</v>
      </c>
      <c r="G305" s="170" t="s">
        <v>48</v>
      </c>
      <c r="H305" s="170" t="s">
        <v>49</v>
      </c>
      <c r="I305" s="170" t="s">
        <v>50</v>
      </c>
      <c r="J305" s="170" t="s">
        <v>51</v>
      </c>
      <c r="K305" s="774"/>
      <c r="L305" s="789"/>
      <c r="M305" s="760" t="s">
        <v>185</v>
      </c>
      <c r="N305" s="760"/>
      <c r="O305" s="760"/>
      <c r="P305" s="760"/>
    </row>
    <row r="306" spans="1:16" ht="15" hidden="1">
      <c r="A306" s="777" t="s">
        <v>0</v>
      </c>
      <c r="B306" s="778"/>
      <c r="C306" s="171">
        <v>1</v>
      </c>
      <c r="D306" s="172">
        <v>2</v>
      </c>
      <c r="E306" s="171">
        <v>3</v>
      </c>
      <c r="F306" s="172">
        <v>4</v>
      </c>
      <c r="G306" s="171">
        <v>5</v>
      </c>
      <c r="H306" s="172">
        <v>6</v>
      </c>
      <c r="I306" s="171">
        <v>7</v>
      </c>
      <c r="J306" s="172">
        <v>8</v>
      </c>
      <c r="K306" s="171">
        <v>9</v>
      </c>
      <c r="L306" s="172">
        <v>10</v>
      </c>
      <c r="M306" s="143" t="s">
        <v>186</v>
      </c>
      <c r="N306" s="144" t="s">
        <v>187</v>
      </c>
      <c r="O306" s="144" t="s">
        <v>188</v>
      </c>
      <c r="P306" s="144" t="s">
        <v>189</v>
      </c>
    </row>
    <row r="307" spans="1:16" ht="24.75" customHeight="1" hidden="1">
      <c r="A307" s="173" t="s">
        <v>9</v>
      </c>
      <c r="B307" s="174" t="s">
        <v>97</v>
      </c>
      <c r="C307" s="147">
        <f>C308+C309</f>
        <v>394761</v>
      </c>
      <c r="D307" s="147">
        <f aca="true" t="shared" si="65" ref="D307:L307">D308+D309</f>
        <v>89648</v>
      </c>
      <c r="E307" s="147">
        <f t="shared" si="65"/>
        <v>48513</v>
      </c>
      <c r="F307" s="147">
        <f t="shared" si="65"/>
        <v>0</v>
      </c>
      <c r="G307" s="147">
        <f t="shared" si="65"/>
        <v>34900</v>
      </c>
      <c r="H307" s="147">
        <f t="shared" si="65"/>
        <v>200</v>
      </c>
      <c r="I307" s="147">
        <f t="shared" si="65"/>
        <v>0</v>
      </c>
      <c r="J307" s="147">
        <f t="shared" si="65"/>
        <v>6035</v>
      </c>
      <c r="K307" s="147">
        <f t="shared" si="65"/>
        <v>0</v>
      </c>
      <c r="L307" s="147">
        <f t="shared" si="65"/>
        <v>305113</v>
      </c>
      <c r="M307" s="147" t="e">
        <f>'[7]03'!#REF!+'[7]04'!#REF!</f>
        <v>#REF!</v>
      </c>
      <c r="N307" s="147" t="e">
        <f>C307-M307</f>
        <v>#REF!</v>
      </c>
      <c r="O307" s="147" t="e">
        <f>'[7]07'!#REF!</f>
        <v>#REF!</v>
      </c>
      <c r="P307" s="147" t="e">
        <f>C307-O307</f>
        <v>#REF!</v>
      </c>
    </row>
    <row r="308" spans="1:16" ht="24.75" customHeight="1" hidden="1">
      <c r="A308" s="175">
        <v>1</v>
      </c>
      <c r="B308" s="32" t="s">
        <v>21</v>
      </c>
      <c r="C308" s="147">
        <f>D308+K308+L308</f>
        <v>139828</v>
      </c>
      <c r="D308" s="147">
        <f>E308+F308+G308+H308+I308+J308</f>
        <v>48342</v>
      </c>
      <c r="E308" s="111">
        <v>28442</v>
      </c>
      <c r="F308" s="111"/>
      <c r="G308" s="111">
        <v>19900</v>
      </c>
      <c r="H308" s="111"/>
      <c r="I308" s="111"/>
      <c r="J308" s="111"/>
      <c r="K308" s="111"/>
      <c r="L308" s="111">
        <v>91486</v>
      </c>
      <c r="M308" s="111" t="e">
        <f>'[7]03'!#REF!+'[7]04'!#REF!</f>
        <v>#REF!</v>
      </c>
      <c r="N308" s="111" t="e">
        <f aca="true" t="shared" si="66" ref="N308:N322">C308-M308</f>
        <v>#REF!</v>
      </c>
      <c r="O308" s="111" t="e">
        <f>'[7]07'!#REF!</f>
        <v>#REF!</v>
      </c>
      <c r="P308" s="111" t="e">
        <f aca="true" t="shared" si="67" ref="P308:P322">C308-O308</f>
        <v>#REF!</v>
      </c>
    </row>
    <row r="309" spans="1:16" ht="24.75" customHeight="1" hidden="1">
      <c r="A309" s="175">
        <v>2</v>
      </c>
      <c r="B309" s="32" t="s">
        <v>98</v>
      </c>
      <c r="C309" s="147">
        <f>D309+K309+L309</f>
        <v>254933</v>
      </c>
      <c r="D309" s="147">
        <f>E309+F309+G309+H309+I309+J309</f>
        <v>41306</v>
      </c>
      <c r="E309" s="111">
        <v>20071</v>
      </c>
      <c r="F309" s="111">
        <v>0</v>
      </c>
      <c r="G309" s="111">
        <v>15000</v>
      </c>
      <c r="H309" s="111">
        <v>200</v>
      </c>
      <c r="I309" s="111">
        <v>0</v>
      </c>
      <c r="J309" s="111">
        <v>6035</v>
      </c>
      <c r="K309" s="111">
        <v>0</v>
      </c>
      <c r="L309" s="111">
        <v>213627</v>
      </c>
      <c r="M309" s="111" t="e">
        <f>'[7]03'!#REF!+'[7]04'!#REF!</f>
        <v>#REF!</v>
      </c>
      <c r="N309" s="111" t="e">
        <f t="shared" si="66"/>
        <v>#REF!</v>
      </c>
      <c r="O309" s="111" t="e">
        <f>'[7]07'!#REF!</f>
        <v>#REF!</v>
      </c>
      <c r="P309" s="111" t="e">
        <f t="shared" si="67"/>
        <v>#REF!</v>
      </c>
    </row>
    <row r="310" spans="1:16" ht="24.75" customHeight="1" hidden="1">
      <c r="A310" s="176" t="s">
        <v>10</v>
      </c>
      <c r="B310" s="38" t="s">
        <v>99</v>
      </c>
      <c r="C310" s="147">
        <f>D310+K310+L310</f>
        <v>0</v>
      </c>
      <c r="D310" s="147">
        <f>E310+F310+G310+H310+I310+J310</f>
        <v>0</v>
      </c>
      <c r="E310" s="111">
        <v>0</v>
      </c>
      <c r="F310" s="111">
        <v>0</v>
      </c>
      <c r="G310" s="111">
        <v>0</v>
      </c>
      <c r="H310" s="111">
        <v>0</v>
      </c>
      <c r="I310" s="111">
        <v>0</v>
      </c>
      <c r="J310" s="111">
        <v>0</v>
      </c>
      <c r="K310" s="111">
        <v>0</v>
      </c>
      <c r="L310" s="111">
        <v>0</v>
      </c>
      <c r="M310" s="111" t="e">
        <f>'[7]03'!#REF!+'[7]04'!#REF!</f>
        <v>#REF!</v>
      </c>
      <c r="N310" s="111" t="e">
        <f t="shared" si="66"/>
        <v>#REF!</v>
      </c>
      <c r="O310" s="111" t="e">
        <f>'[7]07'!#REF!</f>
        <v>#REF!</v>
      </c>
      <c r="P310" s="111" t="e">
        <f t="shared" si="67"/>
        <v>#REF!</v>
      </c>
    </row>
    <row r="311" spans="1:16" ht="24.75" customHeight="1" hidden="1">
      <c r="A311" s="176" t="s">
        <v>11</v>
      </c>
      <c r="B311" s="38" t="s">
        <v>100</v>
      </c>
      <c r="C311" s="147">
        <f>D311+K311+L311</f>
        <v>0</v>
      </c>
      <c r="D311" s="147">
        <f>E311+F311+G311+H311+I311+J311</f>
        <v>0</v>
      </c>
      <c r="E311" s="111">
        <v>0</v>
      </c>
      <c r="F311" s="111">
        <v>0</v>
      </c>
      <c r="G311" s="111">
        <v>0</v>
      </c>
      <c r="H311" s="111">
        <v>0</v>
      </c>
      <c r="I311" s="111">
        <v>0</v>
      </c>
      <c r="J311" s="111">
        <v>0</v>
      </c>
      <c r="K311" s="111">
        <v>0</v>
      </c>
      <c r="L311" s="111">
        <v>0</v>
      </c>
      <c r="M311" s="111" t="e">
        <f>'[7]03'!#REF!+'[7]04'!#REF!</f>
        <v>#REF!</v>
      </c>
      <c r="N311" s="111" t="e">
        <f t="shared" si="66"/>
        <v>#REF!</v>
      </c>
      <c r="O311" s="111" t="e">
        <f>'[7]07'!#REF!</f>
        <v>#REF!</v>
      </c>
      <c r="P311" s="111" t="e">
        <f t="shared" si="67"/>
        <v>#REF!</v>
      </c>
    </row>
    <row r="312" spans="1:16" ht="24.75" customHeight="1" hidden="1">
      <c r="A312" s="176" t="s">
        <v>12</v>
      </c>
      <c r="B312" s="38" t="s">
        <v>4</v>
      </c>
      <c r="C312" s="147">
        <f>C313+C322</f>
        <v>394761</v>
      </c>
      <c r="D312" s="147">
        <f aca="true" t="shared" si="68" ref="D312:L312">D313+D322</f>
        <v>89648</v>
      </c>
      <c r="E312" s="147">
        <f t="shared" si="68"/>
        <v>48513</v>
      </c>
      <c r="F312" s="147">
        <f t="shared" si="68"/>
        <v>0</v>
      </c>
      <c r="G312" s="147">
        <f t="shared" si="68"/>
        <v>34900</v>
      </c>
      <c r="H312" s="147">
        <f t="shared" si="68"/>
        <v>200</v>
      </c>
      <c r="I312" s="147">
        <f t="shared" si="68"/>
        <v>0</v>
      </c>
      <c r="J312" s="147">
        <f t="shared" si="68"/>
        <v>6035</v>
      </c>
      <c r="K312" s="147">
        <f t="shared" si="68"/>
        <v>0</v>
      </c>
      <c r="L312" s="147">
        <f t="shared" si="68"/>
        <v>305113</v>
      </c>
      <c r="M312" s="147" t="e">
        <f>'[7]03'!#REF!+'[7]04'!#REF!</f>
        <v>#REF!</v>
      </c>
      <c r="N312" s="147" t="e">
        <f t="shared" si="66"/>
        <v>#REF!</v>
      </c>
      <c r="O312" s="147" t="e">
        <f>'[7]07'!#REF!</f>
        <v>#REF!</v>
      </c>
      <c r="P312" s="147" t="e">
        <f t="shared" si="67"/>
        <v>#REF!</v>
      </c>
    </row>
    <row r="313" spans="1:16" ht="24.75" customHeight="1" hidden="1">
      <c r="A313" s="176" t="s">
        <v>101</v>
      </c>
      <c r="B313" s="41" t="s">
        <v>1</v>
      </c>
      <c r="C313" s="147">
        <f>SUM(C314:C321)</f>
        <v>346419</v>
      </c>
      <c r="D313" s="147">
        <f aca="true" t="shared" si="69" ref="D313:L313">SUM(D314:D321)</f>
        <v>41306</v>
      </c>
      <c r="E313" s="147">
        <f t="shared" si="69"/>
        <v>20071</v>
      </c>
      <c r="F313" s="147">
        <f t="shared" si="69"/>
        <v>0</v>
      </c>
      <c r="G313" s="147">
        <f t="shared" si="69"/>
        <v>15000</v>
      </c>
      <c r="H313" s="147">
        <f t="shared" si="69"/>
        <v>200</v>
      </c>
      <c r="I313" s="147">
        <f t="shared" si="69"/>
        <v>0</v>
      </c>
      <c r="J313" s="147">
        <f t="shared" si="69"/>
        <v>6035</v>
      </c>
      <c r="K313" s="147">
        <f t="shared" si="69"/>
        <v>0</v>
      </c>
      <c r="L313" s="147">
        <f t="shared" si="69"/>
        <v>305113</v>
      </c>
      <c r="M313" s="147" t="e">
        <f>'[7]03'!#REF!+'[7]04'!#REF!</f>
        <v>#REF!</v>
      </c>
      <c r="N313" s="147" t="e">
        <f t="shared" si="66"/>
        <v>#REF!</v>
      </c>
      <c r="O313" s="147" t="e">
        <f>'[7]07'!#REF!</f>
        <v>#REF!</v>
      </c>
      <c r="P313" s="147" t="e">
        <f t="shared" si="67"/>
        <v>#REF!</v>
      </c>
    </row>
    <row r="314" spans="1:16" ht="24.75" customHeight="1" hidden="1">
      <c r="A314" s="175" t="s">
        <v>13</v>
      </c>
      <c r="B314" s="32" t="s">
        <v>102</v>
      </c>
      <c r="C314" s="147">
        <f aca="true" t="shared" si="70" ref="C314:C322">D314+K314+L314</f>
        <v>110738</v>
      </c>
      <c r="D314" s="147">
        <f aca="true" t="shared" si="71" ref="D314:D322">E314+F314+G314+H314+I314+J314</f>
        <v>31691</v>
      </c>
      <c r="E314" s="111">
        <v>12757</v>
      </c>
      <c r="F314" s="111">
        <v>0</v>
      </c>
      <c r="G314" s="111">
        <v>13000</v>
      </c>
      <c r="H314" s="111">
        <v>200</v>
      </c>
      <c r="I314" s="111">
        <v>0</v>
      </c>
      <c r="J314" s="111">
        <v>5734</v>
      </c>
      <c r="K314" s="111">
        <v>0</v>
      </c>
      <c r="L314" s="111">
        <v>79047</v>
      </c>
      <c r="M314" s="111" t="e">
        <f>'[7]03'!#REF!+'[7]04'!#REF!</f>
        <v>#REF!</v>
      </c>
      <c r="N314" s="111" t="e">
        <f t="shared" si="66"/>
        <v>#REF!</v>
      </c>
      <c r="O314" s="111" t="e">
        <f>'[7]07'!#REF!</f>
        <v>#REF!</v>
      </c>
      <c r="P314" s="111" t="e">
        <f t="shared" si="67"/>
        <v>#REF!</v>
      </c>
    </row>
    <row r="315" spans="1:16" ht="24.75" customHeight="1" hidden="1">
      <c r="A315" s="175" t="s">
        <v>14</v>
      </c>
      <c r="B315" s="32" t="s">
        <v>103</v>
      </c>
      <c r="C315" s="147">
        <f t="shared" si="70"/>
        <v>0</v>
      </c>
      <c r="D315" s="147">
        <f t="shared" si="71"/>
        <v>0</v>
      </c>
      <c r="E315" s="111">
        <v>0</v>
      </c>
      <c r="F315" s="111">
        <v>0</v>
      </c>
      <c r="G315" s="111">
        <v>0</v>
      </c>
      <c r="H315" s="111">
        <v>0</v>
      </c>
      <c r="I315" s="111">
        <v>0</v>
      </c>
      <c r="J315" s="111">
        <v>0</v>
      </c>
      <c r="K315" s="111">
        <v>0</v>
      </c>
      <c r="L315" s="111">
        <v>0</v>
      </c>
      <c r="M315" s="111" t="e">
        <f>'[7]03'!#REF!+'[7]04'!#REF!</f>
        <v>#REF!</v>
      </c>
      <c r="N315" s="111" t="e">
        <f t="shared" si="66"/>
        <v>#REF!</v>
      </c>
      <c r="O315" s="111" t="e">
        <f>'[7]07'!#REF!</f>
        <v>#REF!</v>
      </c>
      <c r="P315" s="111" t="e">
        <f t="shared" si="67"/>
        <v>#REF!</v>
      </c>
    </row>
    <row r="316" spans="1:16" ht="24.75" customHeight="1" hidden="1">
      <c r="A316" s="175" t="s">
        <v>15</v>
      </c>
      <c r="B316" s="32" t="s">
        <v>158</v>
      </c>
      <c r="C316" s="147">
        <f t="shared" si="70"/>
        <v>0</v>
      </c>
      <c r="D316" s="147">
        <f t="shared" si="71"/>
        <v>0</v>
      </c>
      <c r="E316" s="111">
        <v>0</v>
      </c>
      <c r="F316" s="111">
        <v>0</v>
      </c>
      <c r="G316" s="111">
        <v>0</v>
      </c>
      <c r="H316" s="111">
        <v>0</v>
      </c>
      <c r="I316" s="111">
        <v>0</v>
      </c>
      <c r="J316" s="111">
        <v>0</v>
      </c>
      <c r="K316" s="111">
        <v>0</v>
      </c>
      <c r="L316" s="111">
        <v>0</v>
      </c>
      <c r="M316" s="111" t="e">
        <f>'[7]03'!#REF!</f>
        <v>#REF!</v>
      </c>
      <c r="N316" s="111" t="e">
        <f t="shared" si="66"/>
        <v>#REF!</v>
      </c>
      <c r="O316" s="111" t="e">
        <f>'[7]07'!#REF!</f>
        <v>#REF!</v>
      </c>
      <c r="P316" s="111" t="e">
        <f t="shared" si="67"/>
        <v>#REF!</v>
      </c>
    </row>
    <row r="317" spans="1:16" ht="24.75" customHeight="1" hidden="1">
      <c r="A317" s="175" t="s">
        <v>16</v>
      </c>
      <c r="B317" s="32" t="s">
        <v>104</v>
      </c>
      <c r="C317" s="147">
        <f t="shared" si="70"/>
        <v>165795</v>
      </c>
      <c r="D317" s="147">
        <f t="shared" si="71"/>
        <v>9615</v>
      </c>
      <c r="E317" s="111">
        <v>7314</v>
      </c>
      <c r="F317" s="111">
        <v>0</v>
      </c>
      <c r="G317" s="111">
        <v>2000</v>
      </c>
      <c r="H317" s="111">
        <v>0</v>
      </c>
      <c r="I317" s="111">
        <v>0</v>
      </c>
      <c r="J317" s="111">
        <v>301</v>
      </c>
      <c r="K317" s="111">
        <v>0</v>
      </c>
      <c r="L317" s="111">
        <v>156180</v>
      </c>
      <c r="M317" s="111" t="e">
        <f>'[7]03'!#REF!+'[7]04'!#REF!</f>
        <v>#REF!</v>
      </c>
      <c r="N317" s="111" t="e">
        <f t="shared" si="66"/>
        <v>#REF!</v>
      </c>
      <c r="O317" s="111" t="e">
        <f>'[7]07'!#REF!</f>
        <v>#REF!</v>
      </c>
      <c r="P317" s="111" t="e">
        <f t="shared" si="67"/>
        <v>#REF!</v>
      </c>
    </row>
    <row r="318" spans="1:16" ht="24.75" customHeight="1" hidden="1">
      <c r="A318" s="175" t="s">
        <v>17</v>
      </c>
      <c r="B318" s="32" t="s">
        <v>105</v>
      </c>
      <c r="C318" s="147">
        <f t="shared" si="70"/>
        <v>69886</v>
      </c>
      <c r="D318" s="147">
        <f t="shared" si="71"/>
        <v>0</v>
      </c>
      <c r="E318" s="111">
        <v>0</v>
      </c>
      <c r="F318" s="111">
        <v>0</v>
      </c>
      <c r="G318" s="111">
        <v>0</v>
      </c>
      <c r="H318" s="111">
        <v>0</v>
      </c>
      <c r="I318" s="111">
        <v>0</v>
      </c>
      <c r="J318" s="111">
        <v>0</v>
      </c>
      <c r="K318" s="111">
        <v>0</v>
      </c>
      <c r="L318" s="111">
        <v>69886</v>
      </c>
      <c r="M318" s="111" t="e">
        <f>'[7]03'!#REF!+'[7]04'!#REF!</f>
        <v>#REF!</v>
      </c>
      <c r="N318" s="111" t="e">
        <f t="shared" si="66"/>
        <v>#REF!</v>
      </c>
      <c r="O318" s="111" t="e">
        <f>'[7]07'!#REF!</f>
        <v>#REF!</v>
      </c>
      <c r="P318" s="111" t="e">
        <f t="shared" si="67"/>
        <v>#REF!</v>
      </c>
    </row>
    <row r="319" spans="1:16" ht="24.75" customHeight="1" hidden="1">
      <c r="A319" s="175" t="s">
        <v>18</v>
      </c>
      <c r="B319" s="32" t="s">
        <v>106</v>
      </c>
      <c r="C319" s="147">
        <f t="shared" si="70"/>
        <v>0</v>
      </c>
      <c r="D319" s="147">
        <f t="shared" si="71"/>
        <v>0</v>
      </c>
      <c r="E319" s="111">
        <v>0</v>
      </c>
      <c r="F319" s="111">
        <v>0</v>
      </c>
      <c r="G319" s="111">
        <v>0</v>
      </c>
      <c r="H319" s="111">
        <v>0</v>
      </c>
      <c r="I319" s="111">
        <v>0</v>
      </c>
      <c r="J319" s="111">
        <v>0</v>
      </c>
      <c r="K319" s="111">
        <v>0</v>
      </c>
      <c r="L319" s="111">
        <v>0</v>
      </c>
      <c r="M319" s="111" t="e">
        <f>'[7]03'!#REF!+'[7]04'!#REF!</f>
        <v>#REF!</v>
      </c>
      <c r="N319" s="111" t="e">
        <f t="shared" si="66"/>
        <v>#REF!</v>
      </c>
      <c r="O319" s="111" t="e">
        <f>'[7]07'!#REF!</f>
        <v>#REF!</v>
      </c>
      <c r="P319" s="111" t="e">
        <f t="shared" si="67"/>
        <v>#REF!</v>
      </c>
    </row>
    <row r="320" spans="1:16" ht="24.75" customHeight="1" hidden="1">
      <c r="A320" s="175" t="s">
        <v>19</v>
      </c>
      <c r="B320" s="43" t="s">
        <v>107</v>
      </c>
      <c r="C320" s="147">
        <f t="shared" si="70"/>
        <v>0</v>
      </c>
      <c r="D320" s="147">
        <f t="shared" si="71"/>
        <v>0</v>
      </c>
      <c r="E320" s="111">
        <v>0</v>
      </c>
      <c r="F320" s="111">
        <v>0</v>
      </c>
      <c r="G320" s="111">
        <v>0</v>
      </c>
      <c r="H320" s="111">
        <v>0</v>
      </c>
      <c r="I320" s="111">
        <v>0</v>
      </c>
      <c r="J320" s="111">
        <v>0</v>
      </c>
      <c r="K320" s="111">
        <v>0</v>
      </c>
      <c r="L320" s="111">
        <v>0</v>
      </c>
      <c r="M320" s="111" t="e">
        <f>'[7]03'!#REF!+'[7]04'!#REF!</f>
        <v>#REF!</v>
      </c>
      <c r="N320" s="111" t="e">
        <f t="shared" si="66"/>
        <v>#REF!</v>
      </c>
      <c r="O320" s="111" t="e">
        <f>'[7]07'!#REF!</f>
        <v>#REF!</v>
      </c>
      <c r="P320" s="111" t="e">
        <f t="shared" si="67"/>
        <v>#REF!</v>
      </c>
    </row>
    <row r="321" spans="1:16" ht="24.75" customHeight="1" hidden="1">
      <c r="A321" s="175" t="s">
        <v>22</v>
      </c>
      <c r="B321" s="32" t="s">
        <v>27</v>
      </c>
      <c r="C321" s="147">
        <f t="shared" si="70"/>
        <v>0</v>
      </c>
      <c r="D321" s="147">
        <f t="shared" si="71"/>
        <v>0</v>
      </c>
      <c r="E321" s="111">
        <v>0</v>
      </c>
      <c r="F321" s="111">
        <v>0</v>
      </c>
      <c r="G321" s="111">
        <v>0</v>
      </c>
      <c r="H321" s="111">
        <v>0</v>
      </c>
      <c r="I321" s="111">
        <v>0</v>
      </c>
      <c r="J321" s="111">
        <v>0</v>
      </c>
      <c r="K321" s="111">
        <v>0</v>
      </c>
      <c r="L321" s="111">
        <v>0</v>
      </c>
      <c r="M321" s="111" t="e">
        <f>'[7]03'!#REF!+'[7]04'!#REF!</f>
        <v>#REF!</v>
      </c>
      <c r="N321" s="111" t="e">
        <f t="shared" si="66"/>
        <v>#REF!</v>
      </c>
      <c r="O321" s="111" t="e">
        <f>'[7]07'!#REF!</f>
        <v>#REF!</v>
      </c>
      <c r="P321" s="111" t="e">
        <f t="shared" si="67"/>
        <v>#REF!</v>
      </c>
    </row>
    <row r="322" spans="1:16" ht="24.75" customHeight="1" hidden="1">
      <c r="A322" s="176" t="s">
        <v>108</v>
      </c>
      <c r="B322" s="38" t="s">
        <v>20</v>
      </c>
      <c r="C322" s="147">
        <f t="shared" si="70"/>
        <v>48342</v>
      </c>
      <c r="D322" s="147">
        <f t="shared" si="71"/>
        <v>48342</v>
      </c>
      <c r="E322" s="111">
        <v>28442</v>
      </c>
      <c r="F322" s="111">
        <v>0</v>
      </c>
      <c r="G322" s="111">
        <v>19900</v>
      </c>
      <c r="H322" s="111">
        <v>0</v>
      </c>
      <c r="I322" s="111">
        <v>0</v>
      </c>
      <c r="J322" s="111">
        <v>0</v>
      </c>
      <c r="K322" s="111">
        <v>0</v>
      </c>
      <c r="L322" s="111">
        <v>0</v>
      </c>
      <c r="M322" s="147" t="e">
        <f>'[7]03'!#REF!+'[7]04'!#REF!</f>
        <v>#REF!</v>
      </c>
      <c r="N322" s="147" t="e">
        <f t="shared" si="66"/>
        <v>#REF!</v>
      </c>
      <c r="O322" s="147" t="e">
        <f>'[7]07'!#REF!</f>
        <v>#REF!</v>
      </c>
      <c r="P322" s="147" t="e">
        <f t="shared" si="67"/>
        <v>#REF!</v>
      </c>
    </row>
    <row r="323" spans="1:16" ht="24.75" customHeight="1" hidden="1">
      <c r="A323" s="177" t="s">
        <v>195</v>
      </c>
      <c r="B323" s="151" t="s">
        <v>159</v>
      </c>
      <c r="C323" s="178">
        <f>(C314+C315+C316)/C313</f>
        <v>0.3196649144533065</v>
      </c>
      <c r="D323" s="179">
        <f aca="true" t="shared" si="72" ref="D323:L323">(D314+D315+D316)/D313</f>
        <v>0.7672251004696654</v>
      </c>
      <c r="E323" s="178">
        <f t="shared" si="72"/>
        <v>0.6355936425688805</v>
      </c>
      <c r="F323" s="178" t="e">
        <f t="shared" si="72"/>
        <v>#DIV/0!</v>
      </c>
      <c r="G323" s="178">
        <f t="shared" si="72"/>
        <v>0.8666666666666667</v>
      </c>
      <c r="H323" s="178">
        <f t="shared" si="72"/>
        <v>1</v>
      </c>
      <c r="I323" s="178" t="e">
        <f t="shared" si="72"/>
        <v>#DIV/0!</v>
      </c>
      <c r="J323" s="178">
        <f t="shared" si="72"/>
        <v>0.9501242750621375</v>
      </c>
      <c r="K323" s="178" t="e">
        <f t="shared" si="72"/>
        <v>#DIV/0!</v>
      </c>
      <c r="L323" s="178">
        <f t="shared" si="72"/>
        <v>0.2590745068220626</v>
      </c>
      <c r="M323" s="18"/>
      <c r="N323" s="152"/>
      <c r="O323" s="152"/>
      <c r="P323" s="152"/>
    </row>
    <row r="324" spans="1:16" ht="17.25" hidden="1">
      <c r="A324" s="763" t="s">
        <v>190</v>
      </c>
      <c r="B324" s="763"/>
      <c r="C324" s="111">
        <f>C307-C310-C311-C312</f>
        <v>0</v>
      </c>
      <c r="D324" s="111">
        <f aca="true" t="shared" si="73" ref="D324:L324">D307-D310-D311-D312</f>
        <v>0</v>
      </c>
      <c r="E324" s="111">
        <f t="shared" si="73"/>
        <v>0</v>
      </c>
      <c r="F324" s="111">
        <f t="shared" si="73"/>
        <v>0</v>
      </c>
      <c r="G324" s="111">
        <f t="shared" si="73"/>
        <v>0</v>
      </c>
      <c r="H324" s="111">
        <f t="shared" si="73"/>
        <v>0</v>
      </c>
      <c r="I324" s="111">
        <f t="shared" si="73"/>
        <v>0</v>
      </c>
      <c r="J324" s="111">
        <f t="shared" si="73"/>
        <v>0</v>
      </c>
      <c r="K324" s="111">
        <f t="shared" si="73"/>
        <v>0</v>
      </c>
      <c r="L324" s="111">
        <f t="shared" si="73"/>
        <v>0</v>
      </c>
      <c r="M324" s="18"/>
      <c r="N324" s="152"/>
      <c r="O324" s="152"/>
      <c r="P324" s="152"/>
    </row>
    <row r="325" spans="1:16" ht="17.25" hidden="1">
      <c r="A325" s="683" t="s">
        <v>191</v>
      </c>
      <c r="B325" s="683"/>
      <c r="C325" s="111">
        <f>C312-C313-C322</f>
        <v>0</v>
      </c>
      <c r="D325" s="111">
        <f aca="true" t="shared" si="74" ref="D325:L325">D312-D313-D322</f>
        <v>0</v>
      </c>
      <c r="E325" s="111">
        <f t="shared" si="74"/>
        <v>0</v>
      </c>
      <c r="F325" s="111">
        <f t="shared" si="74"/>
        <v>0</v>
      </c>
      <c r="G325" s="111">
        <f t="shared" si="74"/>
        <v>0</v>
      </c>
      <c r="H325" s="111">
        <f t="shared" si="74"/>
        <v>0</v>
      </c>
      <c r="I325" s="111">
        <f t="shared" si="74"/>
        <v>0</v>
      </c>
      <c r="J325" s="111">
        <f t="shared" si="74"/>
        <v>0</v>
      </c>
      <c r="K325" s="111">
        <f t="shared" si="74"/>
        <v>0</v>
      </c>
      <c r="L325" s="111">
        <f t="shared" si="74"/>
        <v>0</v>
      </c>
      <c r="M325" s="18"/>
      <c r="N325" s="152"/>
      <c r="O325" s="152"/>
      <c r="P325" s="152"/>
    </row>
    <row r="326" spans="1:16" ht="18.75" hidden="1">
      <c r="A326" s="135"/>
      <c r="B326" s="180" t="s">
        <v>196</v>
      </c>
      <c r="C326" s="180"/>
      <c r="D326" s="181"/>
      <c r="E326" s="181"/>
      <c r="F326" s="181"/>
      <c r="G326" s="794" t="s">
        <v>196</v>
      </c>
      <c r="H326" s="794"/>
      <c r="I326" s="794"/>
      <c r="J326" s="794"/>
      <c r="K326" s="794"/>
      <c r="L326" s="794"/>
      <c r="M326" s="135"/>
      <c r="N326" s="135"/>
      <c r="O326" s="135"/>
      <c r="P326" s="135"/>
    </row>
    <row r="327" spans="1:16" ht="18.75" hidden="1">
      <c r="A327" s="795" t="s">
        <v>5</v>
      </c>
      <c r="B327" s="795"/>
      <c r="C327" s="795"/>
      <c r="D327" s="795"/>
      <c r="E327" s="181"/>
      <c r="F327" s="181"/>
      <c r="G327" s="182"/>
      <c r="H327" s="796" t="s">
        <v>197</v>
      </c>
      <c r="I327" s="796"/>
      <c r="J327" s="796"/>
      <c r="K327" s="796"/>
      <c r="L327" s="796"/>
      <c r="M327" s="135"/>
      <c r="N327" s="135"/>
      <c r="O327" s="135"/>
      <c r="P327" s="135"/>
    </row>
    <row r="328" ht="15" hidden="1"/>
    <row r="329" ht="15" hidden="1"/>
    <row r="330" ht="15" hidden="1"/>
    <row r="331" ht="15" hidden="1"/>
    <row r="332" ht="15" hidden="1"/>
    <row r="333" ht="15" hidden="1"/>
    <row r="334" ht="15" hidden="1"/>
    <row r="335" ht="15" hidden="1"/>
    <row r="336" ht="15" hidden="1"/>
    <row r="337" ht="15" hidden="1"/>
    <row r="338" ht="15" hidden="1"/>
    <row r="339" ht="15" hidden="1"/>
    <row r="340" spans="1:13" ht="16.5" hidden="1">
      <c r="A340" s="733" t="s">
        <v>174</v>
      </c>
      <c r="B340" s="734"/>
      <c r="C340" s="169"/>
      <c r="D340" s="735" t="s">
        <v>175</v>
      </c>
      <c r="E340" s="735"/>
      <c r="F340" s="735"/>
      <c r="G340" s="735"/>
      <c r="H340" s="735"/>
      <c r="I340" s="735"/>
      <c r="J340" s="735"/>
      <c r="K340" s="775"/>
      <c r="L340" s="775"/>
      <c r="M340" s="135"/>
    </row>
    <row r="341" spans="1:13" ht="16.5" hidden="1">
      <c r="A341" s="672" t="s">
        <v>75</v>
      </c>
      <c r="B341" s="672"/>
      <c r="C341" s="672"/>
      <c r="D341" s="735" t="s">
        <v>176</v>
      </c>
      <c r="E341" s="735"/>
      <c r="F341" s="735"/>
      <c r="G341" s="735"/>
      <c r="H341" s="735"/>
      <c r="I341" s="735"/>
      <c r="J341" s="735"/>
      <c r="K341" s="776" t="s">
        <v>205</v>
      </c>
      <c r="L341" s="776"/>
      <c r="M341" s="135"/>
    </row>
    <row r="342" spans="1:13" ht="16.5" hidden="1">
      <c r="A342" s="672" t="s">
        <v>77</v>
      </c>
      <c r="B342" s="672"/>
      <c r="C342" s="10"/>
      <c r="D342" s="766" t="s">
        <v>200</v>
      </c>
      <c r="E342" s="766"/>
      <c r="F342" s="766"/>
      <c r="G342" s="766"/>
      <c r="H342" s="766"/>
      <c r="I342" s="766"/>
      <c r="J342" s="766"/>
      <c r="K342" s="775"/>
      <c r="L342" s="775"/>
      <c r="M342" s="135"/>
    </row>
    <row r="343" spans="1:13" ht="15.75" hidden="1">
      <c r="A343" s="13" t="s">
        <v>79</v>
      </c>
      <c r="B343" s="13"/>
      <c r="C343" s="14"/>
      <c r="D343" s="138"/>
      <c r="E343" s="138"/>
      <c r="F343" s="139"/>
      <c r="G343" s="139"/>
      <c r="H343" s="139"/>
      <c r="I343" s="139"/>
      <c r="J343" s="139"/>
      <c r="K343" s="779"/>
      <c r="L343" s="779"/>
      <c r="M343" s="135"/>
    </row>
    <row r="344" spans="1:13" ht="15.75" hidden="1">
      <c r="A344" s="138"/>
      <c r="B344" s="138" t="s">
        <v>194</v>
      </c>
      <c r="C344" s="138"/>
      <c r="D344" s="138"/>
      <c r="E344" s="138"/>
      <c r="F344" s="138"/>
      <c r="G344" s="138"/>
      <c r="H344" s="138"/>
      <c r="I344" s="138"/>
      <c r="J344" s="138"/>
      <c r="K344" s="780"/>
      <c r="L344" s="780"/>
      <c r="M344" s="135"/>
    </row>
    <row r="345" spans="1:13" ht="15.75" hidden="1">
      <c r="A345" s="781" t="s">
        <v>179</v>
      </c>
      <c r="B345" s="782"/>
      <c r="C345" s="787" t="s">
        <v>6</v>
      </c>
      <c r="D345" s="768" t="s">
        <v>180</v>
      </c>
      <c r="E345" s="768"/>
      <c r="F345" s="768"/>
      <c r="G345" s="768"/>
      <c r="H345" s="768"/>
      <c r="I345" s="768"/>
      <c r="J345" s="768"/>
      <c r="K345" s="768"/>
      <c r="L345" s="768"/>
      <c r="M345" s="135"/>
    </row>
    <row r="346" spans="1:13" ht="15.75" hidden="1">
      <c r="A346" s="783"/>
      <c r="B346" s="784"/>
      <c r="C346" s="787"/>
      <c r="D346" s="769" t="s">
        <v>182</v>
      </c>
      <c r="E346" s="770"/>
      <c r="F346" s="770"/>
      <c r="G346" s="770"/>
      <c r="H346" s="770"/>
      <c r="I346" s="770"/>
      <c r="J346" s="771"/>
      <c r="K346" s="772" t="s">
        <v>183</v>
      </c>
      <c r="L346" s="772" t="s">
        <v>184</v>
      </c>
      <c r="M346" s="135"/>
    </row>
    <row r="347" spans="1:13" ht="15.75" hidden="1">
      <c r="A347" s="783"/>
      <c r="B347" s="784"/>
      <c r="C347" s="787"/>
      <c r="D347" s="790" t="s">
        <v>92</v>
      </c>
      <c r="E347" s="791" t="s">
        <v>93</v>
      </c>
      <c r="F347" s="792"/>
      <c r="G347" s="792"/>
      <c r="H347" s="792"/>
      <c r="I347" s="792"/>
      <c r="J347" s="793"/>
      <c r="K347" s="773"/>
      <c r="L347" s="788"/>
      <c r="M347" s="135"/>
    </row>
    <row r="348" spans="1:16" ht="15.75" hidden="1">
      <c r="A348" s="785"/>
      <c r="B348" s="786"/>
      <c r="C348" s="787"/>
      <c r="D348" s="790"/>
      <c r="E348" s="170" t="s">
        <v>46</v>
      </c>
      <c r="F348" s="170" t="s">
        <v>47</v>
      </c>
      <c r="G348" s="170" t="s">
        <v>48</v>
      </c>
      <c r="H348" s="170" t="s">
        <v>49</v>
      </c>
      <c r="I348" s="170" t="s">
        <v>50</v>
      </c>
      <c r="J348" s="170" t="s">
        <v>51</v>
      </c>
      <c r="K348" s="774"/>
      <c r="L348" s="789"/>
      <c r="M348" s="760" t="s">
        <v>185</v>
      </c>
      <c r="N348" s="760"/>
      <c r="O348" s="760"/>
      <c r="P348" s="760"/>
    </row>
    <row r="349" spans="1:16" ht="15" hidden="1">
      <c r="A349" s="777" t="s">
        <v>0</v>
      </c>
      <c r="B349" s="778"/>
      <c r="C349" s="171">
        <v>1</v>
      </c>
      <c r="D349" s="172">
        <v>2</v>
      </c>
      <c r="E349" s="171">
        <v>3</v>
      </c>
      <c r="F349" s="172">
        <v>4</v>
      </c>
      <c r="G349" s="171">
        <v>5</v>
      </c>
      <c r="H349" s="172">
        <v>6</v>
      </c>
      <c r="I349" s="171">
        <v>7</v>
      </c>
      <c r="J349" s="172">
        <v>8</v>
      </c>
      <c r="K349" s="171">
        <v>9</v>
      </c>
      <c r="L349" s="172">
        <v>10</v>
      </c>
      <c r="M349" s="143" t="s">
        <v>186</v>
      </c>
      <c r="N349" s="144" t="s">
        <v>187</v>
      </c>
      <c r="O349" s="144" t="s">
        <v>188</v>
      </c>
      <c r="P349" s="144" t="s">
        <v>189</v>
      </c>
    </row>
    <row r="350" spans="1:16" ht="24.75" customHeight="1" hidden="1">
      <c r="A350" s="173" t="s">
        <v>9</v>
      </c>
      <c r="B350" s="174" t="s">
        <v>97</v>
      </c>
      <c r="C350" s="147">
        <f>C351+C352</f>
        <v>676031</v>
      </c>
      <c r="D350" s="147">
        <f aca="true" t="shared" si="75" ref="D350:L350">D351+D352</f>
        <v>216345</v>
      </c>
      <c r="E350" s="147">
        <f t="shared" si="75"/>
        <v>42086</v>
      </c>
      <c r="F350" s="147">
        <f t="shared" si="75"/>
        <v>0</v>
      </c>
      <c r="G350" s="147">
        <f t="shared" si="75"/>
        <v>127097</v>
      </c>
      <c r="H350" s="147">
        <f t="shared" si="75"/>
        <v>24743</v>
      </c>
      <c r="I350" s="147">
        <f t="shared" si="75"/>
        <v>3300</v>
      </c>
      <c r="J350" s="147">
        <f t="shared" si="75"/>
        <v>19119</v>
      </c>
      <c r="K350" s="147">
        <f t="shared" si="75"/>
        <v>0</v>
      </c>
      <c r="L350" s="147">
        <f t="shared" si="75"/>
        <v>459686</v>
      </c>
      <c r="M350" s="147" t="e">
        <f>'[7]03'!#REF!+'[7]04'!#REF!</f>
        <v>#REF!</v>
      </c>
      <c r="N350" s="147" t="e">
        <f>C350-M350</f>
        <v>#REF!</v>
      </c>
      <c r="O350" s="147" t="e">
        <f>'[7]07'!#REF!</f>
        <v>#REF!</v>
      </c>
      <c r="P350" s="147" t="e">
        <f>C350-O350</f>
        <v>#REF!</v>
      </c>
    </row>
    <row r="351" spans="1:16" ht="24.75" customHeight="1" hidden="1">
      <c r="A351" s="175">
        <v>1</v>
      </c>
      <c r="B351" s="32" t="s">
        <v>21</v>
      </c>
      <c r="C351" s="147">
        <f>D351+K351+L351</f>
        <v>293359</v>
      </c>
      <c r="D351" s="147">
        <f>E351+F351+G351+H351+I351+J351</f>
        <v>146432</v>
      </c>
      <c r="E351" s="111">
        <v>17635</v>
      </c>
      <c r="F351" s="111"/>
      <c r="G351" s="111">
        <v>127097</v>
      </c>
      <c r="H351" s="111">
        <v>1700</v>
      </c>
      <c r="I351" s="111"/>
      <c r="J351" s="111"/>
      <c r="K351" s="111"/>
      <c r="L351" s="111">
        <v>146927</v>
      </c>
      <c r="M351" s="111" t="e">
        <f>'[7]03'!#REF!+'[7]04'!#REF!</f>
        <v>#REF!</v>
      </c>
      <c r="N351" s="111" t="e">
        <f aca="true" t="shared" si="76" ref="N351:N365">C351-M351</f>
        <v>#REF!</v>
      </c>
      <c r="O351" s="111" t="e">
        <f>'[7]07'!#REF!</f>
        <v>#REF!</v>
      </c>
      <c r="P351" s="111" t="e">
        <f aca="true" t="shared" si="77" ref="P351:P365">C351-O351</f>
        <v>#REF!</v>
      </c>
    </row>
    <row r="352" spans="1:16" ht="24.75" customHeight="1" hidden="1">
      <c r="A352" s="175">
        <v>2</v>
      </c>
      <c r="B352" s="32" t="s">
        <v>98</v>
      </c>
      <c r="C352" s="147">
        <f>D352+K352+L352</f>
        <v>382672</v>
      </c>
      <c r="D352" s="147">
        <f>E352+F352+G352+H352+I352+J352</f>
        <v>69913</v>
      </c>
      <c r="E352" s="111">
        <v>24451</v>
      </c>
      <c r="F352" s="111"/>
      <c r="G352" s="111"/>
      <c r="H352" s="111">
        <v>23043</v>
      </c>
      <c r="I352" s="111">
        <v>3300</v>
      </c>
      <c r="J352" s="111">
        <v>19119</v>
      </c>
      <c r="K352" s="111"/>
      <c r="L352" s="111">
        <v>312759</v>
      </c>
      <c r="M352" s="111" t="e">
        <f>'[7]03'!#REF!+'[7]04'!#REF!</f>
        <v>#REF!</v>
      </c>
      <c r="N352" s="111" t="e">
        <f t="shared" si="76"/>
        <v>#REF!</v>
      </c>
      <c r="O352" s="111" t="e">
        <f>'[7]07'!#REF!</f>
        <v>#REF!</v>
      </c>
      <c r="P352" s="111" t="e">
        <f t="shared" si="77"/>
        <v>#REF!</v>
      </c>
    </row>
    <row r="353" spans="1:16" ht="24.75" customHeight="1" hidden="1">
      <c r="A353" s="176" t="s">
        <v>10</v>
      </c>
      <c r="B353" s="38" t="s">
        <v>99</v>
      </c>
      <c r="C353" s="147">
        <f>D353+K353+L353</f>
        <v>75600</v>
      </c>
      <c r="D353" s="147">
        <f>E353+F353+G353+H353+I353+J353</f>
        <v>8470</v>
      </c>
      <c r="E353" s="111">
        <v>8470</v>
      </c>
      <c r="F353" s="111"/>
      <c r="G353" s="111"/>
      <c r="H353" s="111"/>
      <c r="I353" s="111"/>
      <c r="J353" s="111"/>
      <c r="K353" s="111"/>
      <c r="L353" s="111">
        <v>67130</v>
      </c>
      <c r="M353" s="111" t="e">
        <f>'[7]03'!#REF!+'[7]04'!#REF!</f>
        <v>#REF!</v>
      </c>
      <c r="N353" s="111" t="e">
        <f t="shared" si="76"/>
        <v>#REF!</v>
      </c>
      <c r="O353" s="111" t="e">
        <f>'[7]07'!#REF!</f>
        <v>#REF!</v>
      </c>
      <c r="P353" s="111" t="e">
        <f t="shared" si="77"/>
        <v>#REF!</v>
      </c>
    </row>
    <row r="354" spans="1:16" ht="24.75" customHeight="1" hidden="1">
      <c r="A354" s="176" t="s">
        <v>11</v>
      </c>
      <c r="B354" s="38" t="s">
        <v>100</v>
      </c>
      <c r="C354" s="147">
        <f>D354+K354+L354</f>
        <v>0</v>
      </c>
      <c r="D354" s="147">
        <f>E354+F354+G354+H354+I354+J354</f>
        <v>0</v>
      </c>
      <c r="E354" s="111"/>
      <c r="F354" s="111"/>
      <c r="G354" s="111"/>
      <c r="H354" s="111"/>
      <c r="I354" s="111"/>
      <c r="J354" s="111"/>
      <c r="K354" s="111"/>
      <c r="L354" s="111"/>
      <c r="M354" s="111" t="e">
        <f>'[7]03'!#REF!+'[7]04'!#REF!</f>
        <v>#REF!</v>
      </c>
      <c r="N354" s="111" t="e">
        <f t="shared" si="76"/>
        <v>#REF!</v>
      </c>
      <c r="O354" s="111" t="e">
        <f>'[7]07'!#REF!</f>
        <v>#REF!</v>
      </c>
      <c r="P354" s="111" t="e">
        <f t="shared" si="77"/>
        <v>#REF!</v>
      </c>
    </row>
    <row r="355" spans="1:16" ht="24.75" customHeight="1" hidden="1">
      <c r="A355" s="176" t="s">
        <v>12</v>
      </c>
      <c r="B355" s="38" t="s">
        <v>4</v>
      </c>
      <c r="C355" s="147">
        <f>C356+C365</f>
        <v>600431</v>
      </c>
      <c r="D355" s="147">
        <f aca="true" t="shared" si="78" ref="D355:L355">D356+D365</f>
        <v>207875</v>
      </c>
      <c r="E355" s="147">
        <f t="shared" si="78"/>
        <v>33616</v>
      </c>
      <c r="F355" s="147">
        <f t="shared" si="78"/>
        <v>0</v>
      </c>
      <c r="G355" s="147">
        <f t="shared" si="78"/>
        <v>127097</v>
      </c>
      <c r="H355" s="147">
        <f t="shared" si="78"/>
        <v>24743</v>
      </c>
      <c r="I355" s="147">
        <f t="shared" si="78"/>
        <v>3300</v>
      </c>
      <c r="J355" s="147">
        <f t="shared" si="78"/>
        <v>19119</v>
      </c>
      <c r="K355" s="147">
        <f t="shared" si="78"/>
        <v>0</v>
      </c>
      <c r="L355" s="147">
        <f t="shared" si="78"/>
        <v>392556</v>
      </c>
      <c r="M355" s="147" t="e">
        <f>'[7]03'!#REF!+'[7]04'!#REF!</f>
        <v>#REF!</v>
      </c>
      <c r="N355" s="147" t="e">
        <f t="shared" si="76"/>
        <v>#REF!</v>
      </c>
      <c r="O355" s="147" t="e">
        <f>'[7]07'!#REF!</f>
        <v>#REF!</v>
      </c>
      <c r="P355" s="147" t="e">
        <f t="shared" si="77"/>
        <v>#REF!</v>
      </c>
    </row>
    <row r="356" spans="1:16" ht="24.75" customHeight="1" hidden="1">
      <c r="A356" s="176" t="s">
        <v>101</v>
      </c>
      <c r="B356" s="41" t="s">
        <v>1</v>
      </c>
      <c r="C356" s="147">
        <f>SUM(C357:C364)</f>
        <v>455899</v>
      </c>
      <c r="D356" s="147">
        <f aca="true" t="shared" si="79" ref="D356:L356">SUM(D357:D364)</f>
        <v>63343</v>
      </c>
      <c r="E356" s="147">
        <f t="shared" si="79"/>
        <v>16181</v>
      </c>
      <c r="F356" s="147">
        <f t="shared" si="79"/>
        <v>0</v>
      </c>
      <c r="G356" s="147">
        <f t="shared" si="79"/>
        <v>0</v>
      </c>
      <c r="H356" s="147">
        <f t="shared" si="79"/>
        <v>24743</v>
      </c>
      <c r="I356" s="147">
        <f t="shared" si="79"/>
        <v>3300</v>
      </c>
      <c r="J356" s="147">
        <f t="shared" si="79"/>
        <v>19119</v>
      </c>
      <c r="K356" s="147">
        <f t="shared" si="79"/>
        <v>0</v>
      </c>
      <c r="L356" s="147">
        <f t="shared" si="79"/>
        <v>392556</v>
      </c>
      <c r="M356" s="147" t="e">
        <f>'[7]03'!#REF!+'[7]04'!#REF!</f>
        <v>#REF!</v>
      </c>
      <c r="N356" s="147" t="e">
        <f t="shared" si="76"/>
        <v>#REF!</v>
      </c>
      <c r="O356" s="147" t="e">
        <f>'[7]07'!#REF!</f>
        <v>#REF!</v>
      </c>
      <c r="P356" s="147" t="e">
        <f t="shared" si="77"/>
        <v>#REF!</v>
      </c>
    </row>
    <row r="357" spans="1:16" ht="24.75" customHeight="1" hidden="1">
      <c r="A357" s="175" t="s">
        <v>13</v>
      </c>
      <c r="B357" s="32" t="s">
        <v>102</v>
      </c>
      <c r="C357" s="147">
        <f aca="true" t="shared" si="80" ref="C357:C365">D357+K357+L357</f>
        <v>75443</v>
      </c>
      <c r="D357" s="147">
        <f aca="true" t="shared" si="81" ref="D357:D365">E357+F357+G357+H357+I357+J357</f>
        <v>61443</v>
      </c>
      <c r="E357" s="111">
        <v>15981</v>
      </c>
      <c r="F357" s="111"/>
      <c r="G357" s="111"/>
      <c r="H357" s="111">
        <v>23043</v>
      </c>
      <c r="I357" s="111">
        <v>3300</v>
      </c>
      <c r="J357" s="111">
        <v>19119</v>
      </c>
      <c r="K357" s="111"/>
      <c r="L357" s="111">
        <v>14000</v>
      </c>
      <c r="M357" s="111" t="e">
        <f>'[7]03'!#REF!+'[7]04'!#REF!</f>
        <v>#REF!</v>
      </c>
      <c r="N357" s="111" t="e">
        <f t="shared" si="76"/>
        <v>#REF!</v>
      </c>
      <c r="O357" s="111" t="e">
        <f>'[7]07'!#REF!</f>
        <v>#REF!</v>
      </c>
      <c r="P357" s="111" t="e">
        <f t="shared" si="77"/>
        <v>#REF!</v>
      </c>
    </row>
    <row r="358" spans="1:16" ht="24.75" customHeight="1" hidden="1">
      <c r="A358" s="175" t="s">
        <v>14</v>
      </c>
      <c r="B358" s="32" t="s">
        <v>103</v>
      </c>
      <c r="C358" s="147">
        <f t="shared" si="80"/>
        <v>0</v>
      </c>
      <c r="D358" s="147">
        <f t="shared" si="81"/>
        <v>0</v>
      </c>
      <c r="E358" s="111"/>
      <c r="F358" s="111"/>
      <c r="G358" s="111"/>
      <c r="H358" s="111"/>
      <c r="I358" s="111"/>
      <c r="J358" s="111"/>
      <c r="K358" s="111"/>
      <c r="L358" s="111"/>
      <c r="M358" s="111" t="e">
        <f>'[7]03'!#REF!+'[7]04'!#REF!</f>
        <v>#REF!</v>
      </c>
      <c r="N358" s="111" t="e">
        <f t="shared" si="76"/>
        <v>#REF!</v>
      </c>
      <c r="O358" s="111" t="e">
        <f>'[7]07'!#REF!</f>
        <v>#REF!</v>
      </c>
      <c r="P358" s="111" t="e">
        <f t="shared" si="77"/>
        <v>#REF!</v>
      </c>
    </row>
    <row r="359" spans="1:16" ht="24.75" customHeight="1" hidden="1">
      <c r="A359" s="175" t="s">
        <v>15</v>
      </c>
      <c r="B359" s="32" t="s">
        <v>158</v>
      </c>
      <c r="C359" s="147">
        <f t="shared" si="80"/>
        <v>0</v>
      </c>
      <c r="D359" s="147">
        <f t="shared" si="81"/>
        <v>0</v>
      </c>
      <c r="E359" s="111"/>
      <c r="F359" s="111"/>
      <c r="G359" s="111"/>
      <c r="H359" s="111"/>
      <c r="I359" s="111"/>
      <c r="J359" s="111"/>
      <c r="K359" s="111"/>
      <c r="L359" s="111"/>
      <c r="M359" s="111" t="e">
        <f>'[7]03'!#REF!</f>
        <v>#REF!</v>
      </c>
      <c r="N359" s="111" t="e">
        <f t="shared" si="76"/>
        <v>#REF!</v>
      </c>
      <c r="O359" s="111" t="e">
        <f>'[7]07'!#REF!</f>
        <v>#REF!</v>
      </c>
      <c r="P359" s="111" t="e">
        <f t="shared" si="77"/>
        <v>#REF!</v>
      </c>
    </row>
    <row r="360" spans="1:16" ht="24.75" customHeight="1" hidden="1">
      <c r="A360" s="175" t="s">
        <v>16</v>
      </c>
      <c r="B360" s="32" t="s">
        <v>104</v>
      </c>
      <c r="C360" s="147">
        <f t="shared" si="80"/>
        <v>253354</v>
      </c>
      <c r="D360" s="147">
        <f t="shared" si="81"/>
        <v>1900</v>
      </c>
      <c r="E360" s="111">
        <v>200</v>
      </c>
      <c r="F360" s="111"/>
      <c r="G360" s="111"/>
      <c r="H360" s="111">
        <v>1700</v>
      </c>
      <c r="I360" s="111"/>
      <c r="J360" s="111"/>
      <c r="K360" s="111"/>
      <c r="L360" s="111">
        <v>251454</v>
      </c>
      <c r="M360" s="111" t="e">
        <f>'[7]03'!#REF!+'[7]04'!#REF!</f>
        <v>#REF!</v>
      </c>
      <c r="N360" s="111" t="e">
        <f t="shared" si="76"/>
        <v>#REF!</v>
      </c>
      <c r="O360" s="111" t="e">
        <f>'[7]07'!#REF!</f>
        <v>#REF!</v>
      </c>
      <c r="P360" s="111" t="e">
        <f t="shared" si="77"/>
        <v>#REF!</v>
      </c>
    </row>
    <row r="361" spans="1:16" ht="24.75" customHeight="1" hidden="1">
      <c r="A361" s="175" t="s">
        <v>17</v>
      </c>
      <c r="B361" s="32" t="s">
        <v>105</v>
      </c>
      <c r="C361" s="147">
        <f t="shared" si="80"/>
        <v>0</v>
      </c>
      <c r="D361" s="147">
        <f t="shared" si="81"/>
        <v>0</v>
      </c>
      <c r="E361" s="111"/>
      <c r="F361" s="111"/>
      <c r="G361" s="111"/>
      <c r="H361" s="111"/>
      <c r="I361" s="111"/>
      <c r="J361" s="111"/>
      <c r="K361" s="111"/>
      <c r="L361" s="111"/>
      <c r="M361" s="111" t="e">
        <f>'[7]03'!#REF!+'[7]04'!#REF!</f>
        <v>#REF!</v>
      </c>
      <c r="N361" s="111" t="e">
        <f t="shared" si="76"/>
        <v>#REF!</v>
      </c>
      <c r="O361" s="111" t="e">
        <f>'[7]07'!#REF!</f>
        <v>#REF!</v>
      </c>
      <c r="P361" s="111" t="e">
        <f t="shared" si="77"/>
        <v>#REF!</v>
      </c>
    </row>
    <row r="362" spans="1:16" ht="24.75" customHeight="1" hidden="1">
      <c r="A362" s="175" t="s">
        <v>18</v>
      </c>
      <c r="B362" s="32" t="s">
        <v>106</v>
      </c>
      <c r="C362" s="147">
        <f t="shared" si="80"/>
        <v>0</v>
      </c>
      <c r="D362" s="147">
        <f t="shared" si="81"/>
        <v>0</v>
      </c>
      <c r="E362" s="111"/>
      <c r="F362" s="111"/>
      <c r="G362" s="111"/>
      <c r="H362" s="111"/>
      <c r="I362" s="111"/>
      <c r="J362" s="111"/>
      <c r="K362" s="111"/>
      <c r="L362" s="111"/>
      <c r="M362" s="111" t="e">
        <f>'[7]03'!#REF!+'[7]04'!#REF!</f>
        <v>#REF!</v>
      </c>
      <c r="N362" s="111" t="e">
        <f t="shared" si="76"/>
        <v>#REF!</v>
      </c>
      <c r="O362" s="111" t="e">
        <f>'[7]07'!#REF!</f>
        <v>#REF!</v>
      </c>
      <c r="P362" s="111" t="e">
        <f t="shared" si="77"/>
        <v>#REF!</v>
      </c>
    </row>
    <row r="363" spans="1:16" ht="24.75" customHeight="1" hidden="1">
      <c r="A363" s="175" t="s">
        <v>19</v>
      </c>
      <c r="B363" s="43" t="s">
        <v>107</v>
      </c>
      <c r="C363" s="147">
        <f t="shared" si="80"/>
        <v>0</v>
      </c>
      <c r="D363" s="147">
        <f t="shared" si="81"/>
        <v>0</v>
      </c>
      <c r="E363" s="111"/>
      <c r="F363" s="111"/>
      <c r="G363" s="111"/>
      <c r="H363" s="111"/>
      <c r="I363" s="111"/>
      <c r="J363" s="111"/>
      <c r="K363" s="111"/>
      <c r="L363" s="111"/>
      <c r="M363" s="111" t="e">
        <f>'[7]03'!#REF!+'[7]04'!#REF!</f>
        <v>#REF!</v>
      </c>
      <c r="N363" s="111" t="e">
        <f t="shared" si="76"/>
        <v>#REF!</v>
      </c>
      <c r="O363" s="111" t="e">
        <f>'[7]07'!#REF!</f>
        <v>#REF!</v>
      </c>
      <c r="P363" s="111" t="e">
        <f t="shared" si="77"/>
        <v>#REF!</v>
      </c>
    </row>
    <row r="364" spans="1:16" ht="24.75" customHeight="1" hidden="1">
      <c r="A364" s="175" t="s">
        <v>22</v>
      </c>
      <c r="B364" s="32" t="s">
        <v>27</v>
      </c>
      <c r="C364" s="147">
        <f t="shared" si="80"/>
        <v>127102</v>
      </c>
      <c r="D364" s="147">
        <f t="shared" si="81"/>
        <v>0</v>
      </c>
      <c r="E364" s="111"/>
      <c r="F364" s="111"/>
      <c r="G364" s="111"/>
      <c r="H364" s="111"/>
      <c r="I364" s="111"/>
      <c r="J364" s="111"/>
      <c r="K364" s="111"/>
      <c r="L364" s="111">
        <v>127102</v>
      </c>
      <c r="M364" s="111" t="e">
        <f>'[7]03'!#REF!+'[7]04'!#REF!</f>
        <v>#REF!</v>
      </c>
      <c r="N364" s="111" t="e">
        <f t="shared" si="76"/>
        <v>#REF!</v>
      </c>
      <c r="O364" s="111" t="e">
        <f>'[7]07'!#REF!</f>
        <v>#REF!</v>
      </c>
      <c r="P364" s="111" t="e">
        <f t="shared" si="77"/>
        <v>#REF!</v>
      </c>
    </row>
    <row r="365" spans="1:16" ht="24.75" customHeight="1" hidden="1">
      <c r="A365" s="176" t="s">
        <v>108</v>
      </c>
      <c r="B365" s="38" t="s">
        <v>20</v>
      </c>
      <c r="C365" s="147">
        <f t="shared" si="80"/>
        <v>144532</v>
      </c>
      <c r="D365" s="147">
        <f t="shared" si="81"/>
        <v>144532</v>
      </c>
      <c r="E365" s="111">
        <v>17435</v>
      </c>
      <c r="F365" s="111"/>
      <c r="G365" s="111">
        <v>127097</v>
      </c>
      <c r="H365" s="111"/>
      <c r="I365" s="111"/>
      <c r="J365" s="111"/>
      <c r="K365" s="111"/>
      <c r="L365" s="111"/>
      <c r="M365" s="147" t="e">
        <f>'[7]03'!#REF!+'[7]04'!#REF!</f>
        <v>#REF!</v>
      </c>
      <c r="N365" s="147" t="e">
        <f t="shared" si="76"/>
        <v>#REF!</v>
      </c>
      <c r="O365" s="147" t="e">
        <f>'[7]07'!#REF!</f>
        <v>#REF!</v>
      </c>
      <c r="P365" s="147" t="e">
        <f t="shared" si="77"/>
        <v>#REF!</v>
      </c>
    </row>
    <row r="366" spans="1:16" ht="24.75" customHeight="1" hidden="1">
      <c r="A366" s="177" t="s">
        <v>195</v>
      </c>
      <c r="B366" s="151" t="s">
        <v>159</v>
      </c>
      <c r="C366" s="178">
        <f>(C357+C358+C359)/C356</f>
        <v>0.16548182821195045</v>
      </c>
      <c r="D366" s="179">
        <f aca="true" t="shared" si="82" ref="D366:L366">(D357+D358+D359)/D356</f>
        <v>0.9700045782485831</v>
      </c>
      <c r="E366" s="178">
        <f t="shared" si="82"/>
        <v>0.9876398244855077</v>
      </c>
      <c r="F366" s="178" t="e">
        <f t="shared" si="82"/>
        <v>#DIV/0!</v>
      </c>
      <c r="G366" s="178" t="e">
        <f t="shared" si="82"/>
        <v>#DIV/0!</v>
      </c>
      <c r="H366" s="178">
        <f t="shared" si="82"/>
        <v>0.9312936992280645</v>
      </c>
      <c r="I366" s="178">
        <f t="shared" si="82"/>
        <v>1</v>
      </c>
      <c r="J366" s="178">
        <f t="shared" si="82"/>
        <v>1</v>
      </c>
      <c r="K366" s="178" t="e">
        <f t="shared" si="82"/>
        <v>#DIV/0!</v>
      </c>
      <c r="L366" s="178">
        <f t="shared" si="82"/>
        <v>0.03566370148462895</v>
      </c>
      <c r="M366" s="18"/>
      <c r="N366" s="152"/>
      <c r="O366" s="152"/>
      <c r="P366" s="152"/>
    </row>
    <row r="367" spans="1:16" ht="17.25" hidden="1">
      <c r="A367" s="763" t="s">
        <v>190</v>
      </c>
      <c r="B367" s="763"/>
      <c r="C367" s="111">
        <f>C350-C353-C354-C355</f>
        <v>0</v>
      </c>
      <c r="D367" s="111">
        <f aca="true" t="shared" si="83" ref="D367:L367">D350-D353-D354-D355</f>
        <v>0</v>
      </c>
      <c r="E367" s="111">
        <f t="shared" si="83"/>
        <v>0</v>
      </c>
      <c r="F367" s="111">
        <f t="shared" si="83"/>
        <v>0</v>
      </c>
      <c r="G367" s="111">
        <f t="shared" si="83"/>
        <v>0</v>
      </c>
      <c r="H367" s="111">
        <f t="shared" si="83"/>
        <v>0</v>
      </c>
      <c r="I367" s="111">
        <f t="shared" si="83"/>
        <v>0</v>
      </c>
      <c r="J367" s="111">
        <f t="shared" si="83"/>
        <v>0</v>
      </c>
      <c r="K367" s="111">
        <f t="shared" si="83"/>
        <v>0</v>
      </c>
      <c r="L367" s="111">
        <f t="shared" si="83"/>
        <v>0</v>
      </c>
      <c r="M367" s="18"/>
      <c r="N367" s="152"/>
      <c r="O367" s="152"/>
      <c r="P367" s="152"/>
    </row>
    <row r="368" spans="1:16" ht="17.25" hidden="1">
      <c r="A368" s="683" t="s">
        <v>191</v>
      </c>
      <c r="B368" s="683"/>
      <c r="C368" s="111">
        <f>C355-C356-C365</f>
        <v>0</v>
      </c>
      <c r="D368" s="111">
        <f aca="true" t="shared" si="84" ref="D368:L368">D355-D356-D365</f>
        <v>0</v>
      </c>
      <c r="E368" s="111">
        <f t="shared" si="84"/>
        <v>0</v>
      </c>
      <c r="F368" s="111">
        <f t="shared" si="84"/>
        <v>0</v>
      </c>
      <c r="G368" s="111">
        <f t="shared" si="84"/>
        <v>0</v>
      </c>
      <c r="H368" s="111">
        <f t="shared" si="84"/>
        <v>0</v>
      </c>
      <c r="I368" s="111">
        <f t="shared" si="84"/>
        <v>0</v>
      </c>
      <c r="J368" s="111">
        <f t="shared" si="84"/>
        <v>0</v>
      </c>
      <c r="K368" s="111">
        <f t="shared" si="84"/>
        <v>0</v>
      </c>
      <c r="L368" s="111">
        <f t="shared" si="84"/>
        <v>0</v>
      </c>
      <c r="M368" s="18"/>
      <c r="N368" s="152"/>
      <c r="O368" s="152"/>
      <c r="P368" s="152"/>
    </row>
    <row r="369" spans="1:16" ht="18.75" hidden="1">
      <c r="A369" s="135"/>
      <c r="B369" s="180" t="s">
        <v>196</v>
      </c>
      <c r="C369" s="180"/>
      <c r="D369" s="181"/>
      <c r="E369" s="181"/>
      <c r="F369" s="181"/>
      <c r="G369" s="794" t="s">
        <v>196</v>
      </c>
      <c r="H369" s="794"/>
      <c r="I369" s="794"/>
      <c r="J369" s="794"/>
      <c r="K369" s="794"/>
      <c r="L369" s="794"/>
      <c r="M369" s="135"/>
      <c r="N369" s="135"/>
      <c r="O369" s="135"/>
      <c r="P369" s="135"/>
    </row>
    <row r="370" spans="1:16" ht="18.75" hidden="1">
      <c r="A370" s="795" t="s">
        <v>5</v>
      </c>
      <c r="B370" s="795"/>
      <c r="C370" s="795"/>
      <c r="D370" s="795"/>
      <c r="E370" s="181"/>
      <c r="F370" s="181"/>
      <c r="G370" s="182"/>
      <c r="H370" s="796" t="s">
        <v>197</v>
      </c>
      <c r="I370" s="796"/>
      <c r="J370" s="796"/>
      <c r="K370" s="796"/>
      <c r="L370" s="796"/>
      <c r="M370" s="135"/>
      <c r="N370" s="135"/>
      <c r="O370" s="135"/>
      <c r="P370" s="135"/>
    </row>
    <row r="371" ht="15" hidden="1"/>
    <row r="372" ht="15" hidden="1"/>
    <row r="373" ht="15" hidden="1"/>
    <row r="374" ht="15" hidden="1"/>
    <row r="375" ht="15" hidden="1"/>
    <row r="376" ht="15" hidden="1"/>
    <row r="377" ht="15" hidden="1"/>
    <row r="378" ht="15" hidden="1"/>
    <row r="379" ht="15" hidden="1"/>
    <row r="380" ht="15" hidden="1"/>
    <row r="381" ht="15" hidden="1"/>
    <row r="382" ht="15" hidden="1"/>
    <row r="383" spans="1:13" ht="16.5" hidden="1">
      <c r="A383" s="733" t="s">
        <v>174</v>
      </c>
      <c r="B383" s="734"/>
      <c r="C383" s="169"/>
      <c r="D383" s="735" t="s">
        <v>175</v>
      </c>
      <c r="E383" s="735"/>
      <c r="F383" s="735"/>
      <c r="G383" s="735"/>
      <c r="H383" s="735"/>
      <c r="I383" s="735"/>
      <c r="J383" s="735"/>
      <c r="K383" s="775"/>
      <c r="L383" s="775"/>
      <c r="M383" s="135"/>
    </row>
    <row r="384" spans="1:13" ht="16.5" hidden="1">
      <c r="A384" s="672" t="s">
        <v>75</v>
      </c>
      <c r="B384" s="672"/>
      <c r="C384" s="672"/>
      <c r="D384" s="735" t="s">
        <v>176</v>
      </c>
      <c r="E384" s="735"/>
      <c r="F384" s="735"/>
      <c r="G384" s="735"/>
      <c r="H384" s="735"/>
      <c r="I384" s="735"/>
      <c r="J384" s="735"/>
      <c r="K384" s="776" t="s">
        <v>206</v>
      </c>
      <c r="L384" s="776"/>
      <c r="M384" s="135"/>
    </row>
    <row r="385" spans="1:13" ht="16.5" hidden="1">
      <c r="A385" s="672" t="s">
        <v>77</v>
      </c>
      <c r="B385" s="672"/>
      <c r="C385" s="10"/>
      <c r="D385" s="766" t="s">
        <v>193</v>
      </c>
      <c r="E385" s="766"/>
      <c r="F385" s="766"/>
      <c r="G385" s="766"/>
      <c r="H385" s="766"/>
      <c r="I385" s="766"/>
      <c r="J385" s="766"/>
      <c r="K385" s="775"/>
      <c r="L385" s="775"/>
      <c r="M385" s="135"/>
    </row>
    <row r="386" spans="1:13" ht="15.75" hidden="1">
      <c r="A386" s="13" t="s">
        <v>79</v>
      </c>
      <c r="B386" s="13"/>
      <c r="C386" s="14"/>
      <c r="D386" s="138"/>
      <c r="E386" s="138"/>
      <c r="F386" s="139"/>
      <c r="G386" s="139"/>
      <c r="H386" s="139"/>
      <c r="I386" s="139"/>
      <c r="J386" s="139"/>
      <c r="K386" s="779"/>
      <c r="L386" s="779"/>
      <c r="M386" s="135"/>
    </row>
    <row r="387" spans="1:13" ht="15.75" hidden="1">
      <c r="A387" s="138"/>
      <c r="B387" s="138" t="s">
        <v>194</v>
      </c>
      <c r="C387" s="111">
        <v>2566605</v>
      </c>
      <c r="D387" s="111">
        <v>891117</v>
      </c>
      <c r="E387" s="111">
        <v>322557</v>
      </c>
      <c r="F387" s="111"/>
      <c r="G387" s="111">
        <v>305560</v>
      </c>
      <c r="H387" s="111"/>
      <c r="I387" s="111">
        <v>263000</v>
      </c>
      <c r="J387" s="111"/>
      <c r="K387" s="111">
        <v>1675488</v>
      </c>
      <c r="L387" s="111"/>
      <c r="M387" s="135"/>
    </row>
    <row r="388" spans="1:13" ht="15.75" hidden="1">
      <c r="A388" s="781" t="s">
        <v>179</v>
      </c>
      <c r="B388" s="782"/>
      <c r="C388" s="787" t="s">
        <v>6</v>
      </c>
      <c r="D388" s="768" t="s">
        <v>180</v>
      </c>
      <c r="E388" s="768"/>
      <c r="F388" s="768"/>
      <c r="G388" s="768"/>
      <c r="H388" s="768"/>
      <c r="I388" s="768"/>
      <c r="J388" s="768"/>
      <c r="K388" s="768"/>
      <c r="L388" s="768"/>
      <c r="M388" s="135"/>
    </row>
    <row r="389" spans="1:13" ht="15.75" hidden="1">
      <c r="A389" s="783"/>
      <c r="B389" s="784"/>
      <c r="C389" s="787"/>
      <c r="D389" s="769" t="s">
        <v>182</v>
      </c>
      <c r="E389" s="770"/>
      <c r="F389" s="770"/>
      <c r="G389" s="770"/>
      <c r="H389" s="770"/>
      <c r="I389" s="770"/>
      <c r="J389" s="771"/>
      <c r="K389" s="772" t="s">
        <v>183</v>
      </c>
      <c r="L389" s="772" t="s">
        <v>184</v>
      </c>
      <c r="M389" s="135"/>
    </row>
    <row r="390" spans="1:13" ht="15.75" hidden="1">
      <c r="A390" s="783"/>
      <c r="B390" s="784"/>
      <c r="C390" s="787"/>
      <c r="D390" s="790" t="s">
        <v>92</v>
      </c>
      <c r="E390" s="791" t="s">
        <v>93</v>
      </c>
      <c r="F390" s="792"/>
      <c r="G390" s="792"/>
      <c r="H390" s="792"/>
      <c r="I390" s="792"/>
      <c r="J390" s="793"/>
      <c r="K390" s="773"/>
      <c r="L390" s="788"/>
      <c r="M390" s="135"/>
    </row>
    <row r="391" spans="1:16" ht="15.75" hidden="1">
      <c r="A391" s="785"/>
      <c r="B391" s="786"/>
      <c r="C391" s="787"/>
      <c r="D391" s="790"/>
      <c r="E391" s="170" t="s">
        <v>46</v>
      </c>
      <c r="F391" s="170" t="s">
        <v>47</v>
      </c>
      <c r="G391" s="170" t="s">
        <v>48</v>
      </c>
      <c r="H391" s="170" t="s">
        <v>49</v>
      </c>
      <c r="I391" s="170" t="s">
        <v>50</v>
      </c>
      <c r="J391" s="170" t="s">
        <v>51</v>
      </c>
      <c r="K391" s="774"/>
      <c r="L391" s="789"/>
      <c r="M391" s="760" t="s">
        <v>185</v>
      </c>
      <c r="N391" s="760"/>
      <c r="O391" s="760"/>
      <c r="P391" s="760"/>
    </row>
    <row r="392" spans="1:16" ht="15" hidden="1">
      <c r="A392" s="777" t="s">
        <v>0</v>
      </c>
      <c r="B392" s="778"/>
      <c r="C392" s="171">
        <v>1</v>
      </c>
      <c r="D392" s="172">
        <v>2</v>
      </c>
      <c r="E392" s="171">
        <v>3</v>
      </c>
      <c r="F392" s="172">
        <v>4</v>
      </c>
      <c r="G392" s="171">
        <v>5</v>
      </c>
      <c r="H392" s="172">
        <v>6</v>
      </c>
      <c r="I392" s="171">
        <v>7</v>
      </c>
      <c r="J392" s="172">
        <v>8</v>
      </c>
      <c r="K392" s="171">
        <v>9</v>
      </c>
      <c r="L392" s="172">
        <v>10</v>
      </c>
      <c r="M392" s="143" t="s">
        <v>186</v>
      </c>
      <c r="N392" s="144" t="s">
        <v>187</v>
      </c>
      <c r="O392" s="144" t="s">
        <v>188</v>
      </c>
      <c r="P392" s="144" t="s">
        <v>189</v>
      </c>
    </row>
    <row r="393" spans="1:16" ht="24.75" customHeight="1" hidden="1">
      <c r="A393" s="173" t="s">
        <v>9</v>
      </c>
      <c r="B393" s="174" t="s">
        <v>97</v>
      </c>
      <c r="C393" s="147">
        <f>C394+C395</f>
        <v>6961324</v>
      </c>
      <c r="D393" s="147">
        <f aca="true" t="shared" si="85" ref="D393:L393">D394+D395</f>
        <v>1160486</v>
      </c>
      <c r="E393" s="147">
        <f t="shared" si="85"/>
        <v>331649</v>
      </c>
      <c r="F393" s="147">
        <f t="shared" si="85"/>
        <v>0</v>
      </c>
      <c r="G393" s="147">
        <f t="shared" si="85"/>
        <v>382410</v>
      </c>
      <c r="H393" s="147">
        <f t="shared" si="85"/>
        <v>109701</v>
      </c>
      <c r="I393" s="147">
        <f t="shared" si="85"/>
        <v>278351</v>
      </c>
      <c r="J393" s="147">
        <f t="shared" si="85"/>
        <v>58375</v>
      </c>
      <c r="K393" s="147">
        <f t="shared" si="85"/>
        <v>0</v>
      </c>
      <c r="L393" s="147">
        <f t="shared" si="85"/>
        <v>5800838</v>
      </c>
      <c r="M393" s="147" t="e">
        <f>'[7]03'!#REF!+'[7]04'!#REF!</f>
        <v>#REF!</v>
      </c>
      <c r="N393" s="147" t="e">
        <f>C393-M393</f>
        <v>#REF!</v>
      </c>
      <c r="O393" s="147" t="e">
        <f>'[7]07'!#REF!</f>
        <v>#REF!</v>
      </c>
      <c r="P393" s="147" t="e">
        <f>C393-O393</f>
        <v>#REF!</v>
      </c>
    </row>
    <row r="394" spans="1:16" ht="24.75" customHeight="1" hidden="1">
      <c r="A394" s="175">
        <v>1</v>
      </c>
      <c r="B394" s="32" t="s">
        <v>21</v>
      </c>
      <c r="C394" s="147">
        <f>D394+K394+L394</f>
        <v>2566605</v>
      </c>
      <c r="D394" s="147">
        <f>E394+F394+G394+H394+I394+J394</f>
        <v>891117</v>
      </c>
      <c r="E394" s="111">
        <v>322507</v>
      </c>
      <c r="F394" s="111">
        <v>0</v>
      </c>
      <c r="G394" s="111">
        <v>312410</v>
      </c>
      <c r="H394" s="111">
        <v>0</v>
      </c>
      <c r="I394" s="111">
        <v>256200</v>
      </c>
      <c r="J394" s="111">
        <v>0</v>
      </c>
      <c r="K394" s="111">
        <v>0</v>
      </c>
      <c r="L394" s="111">
        <v>1675488</v>
      </c>
      <c r="M394" s="111" t="e">
        <f>'[7]03'!#REF!+'[7]04'!#REF!</f>
        <v>#REF!</v>
      </c>
      <c r="N394" s="111" t="e">
        <f aca="true" t="shared" si="86" ref="N394:N408">C394-M394</f>
        <v>#REF!</v>
      </c>
      <c r="O394" s="111" t="e">
        <f>'[7]07'!#REF!</f>
        <v>#REF!</v>
      </c>
      <c r="P394" s="111" t="e">
        <f aca="true" t="shared" si="87" ref="P394:P408">C394-O394</f>
        <v>#REF!</v>
      </c>
    </row>
    <row r="395" spans="1:16" ht="24.75" customHeight="1" hidden="1">
      <c r="A395" s="175">
        <v>2</v>
      </c>
      <c r="B395" s="32" t="s">
        <v>98</v>
      </c>
      <c r="C395" s="147">
        <f>D395+K395+L395</f>
        <v>4394719</v>
      </c>
      <c r="D395" s="147">
        <f>E395+F395+G395+H395+I395+J395</f>
        <v>269369</v>
      </c>
      <c r="E395" s="111">
        <v>9142</v>
      </c>
      <c r="F395" s="111">
        <v>0</v>
      </c>
      <c r="G395" s="111">
        <v>70000</v>
      </c>
      <c r="H395" s="111">
        <v>109701</v>
      </c>
      <c r="I395" s="111">
        <v>22151</v>
      </c>
      <c r="J395" s="111">
        <v>58375</v>
      </c>
      <c r="K395" s="111">
        <v>0</v>
      </c>
      <c r="L395" s="111">
        <v>4125350</v>
      </c>
      <c r="M395" s="111" t="e">
        <f>'[7]03'!#REF!+'[7]04'!#REF!</f>
        <v>#REF!</v>
      </c>
      <c r="N395" s="111" t="e">
        <f t="shared" si="86"/>
        <v>#REF!</v>
      </c>
      <c r="O395" s="111" t="e">
        <f>'[7]07'!#REF!</f>
        <v>#REF!</v>
      </c>
      <c r="P395" s="111" t="e">
        <f t="shared" si="87"/>
        <v>#REF!</v>
      </c>
    </row>
    <row r="396" spans="1:16" ht="24.75" customHeight="1" hidden="1">
      <c r="A396" s="176" t="s">
        <v>10</v>
      </c>
      <c r="B396" s="38" t="s">
        <v>99</v>
      </c>
      <c r="C396" s="147">
        <f>D396+K396+L396</f>
        <v>950</v>
      </c>
      <c r="D396" s="147">
        <f>E396+F396+G396+H396+I396+J396</f>
        <v>950</v>
      </c>
      <c r="E396" s="111">
        <v>200</v>
      </c>
      <c r="F396" s="111">
        <v>0</v>
      </c>
      <c r="G396" s="111">
        <v>0</v>
      </c>
      <c r="H396" s="111">
        <v>0</v>
      </c>
      <c r="I396" s="111">
        <v>750</v>
      </c>
      <c r="J396" s="111">
        <v>0</v>
      </c>
      <c r="K396" s="111">
        <v>0</v>
      </c>
      <c r="L396" s="111">
        <v>0</v>
      </c>
      <c r="M396" s="111" t="e">
        <f>'[7]03'!#REF!+'[7]04'!#REF!</f>
        <v>#REF!</v>
      </c>
      <c r="N396" s="111" t="e">
        <f t="shared" si="86"/>
        <v>#REF!</v>
      </c>
      <c r="O396" s="111" t="e">
        <f>'[7]07'!#REF!</f>
        <v>#REF!</v>
      </c>
      <c r="P396" s="111" t="e">
        <f t="shared" si="87"/>
        <v>#REF!</v>
      </c>
    </row>
    <row r="397" spans="1:16" ht="24.75" customHeight="1" hidden="1">
      <c r="A397" s="176" t="s">
        <v>11</v>
      </c>
      <c r="B397" s="38" t="s">
        <v>100</v>
      </c>
      <c r="C397" s="147">
        <f>D397+K397+L397</f>
        <v>0</v>
      </c>
      <c r="D397" s="147">
        <f>E397+F397+G397+H397+I397+J397</f>
        <v>0</v>
      </c>
      <c r="E397" s="111">
        <v>0</v>
      </c>
      <c r="F397" s="111">
        <v>0</v>
      </c>
      <c r="G397" s="111">
        <v>0</v>
      </c>
      <c r="H397" s="111">
        <v>0</v>
      </c>
      <c r="I397" s="111">
        <v>0</v>
      </c>
      <c r="J397" s="111">
        <v>0</v>
      </c>
      <c r="K397" s="111">
        <v>0</v>
      </c>
      <c r="L397" s="111">
        <v>0</v>
      </c>
      <c r="M397" s="111" t="e">
        <f>'[7]03'!#REF!+'[7]04'!#REF!</f>
        <v>#REF!</v>
      </c>
      <c r="N397" s="111" t="e">
        <f t="shared" si="86"/>
        <v>#REF!</v>
      </c>
      <c r="O397" s="111" t="e">
        <f>'[7]07'!#REF!</f>
        <v>#REF!</v>
      </c>
      <c r="P397" s="111" t="e">
        <f t="shared" si="87"/>
        <v>#REF!</v>
      </c>
    </row>
    <row r="398" spans="1:16" ht="24.75" customHeight="1" hidden="1">
      <c r="A398" s="176" t="s">
        <v>12</v>
      </c>
      <c r="B398" s="38" t="s">
        <v>4</v>
      </c>
      <c r="C398" s="147">
        <f>C399+C408</f>
        <v>6960374</v>
      </c>
      <c r="D398" s="147">
        <f aca="true" t="shared" si="88" ref="D398:L398">D399+D408</f>
        <v>1159536</v>
      </c>
      <c r="E398" s="147">
        <f t="shared" si="88"/>
        <v>331449</v>
      </c>
      <c r="F398" s="147">
        <f t="shared" si="88"/>
        <v>0</v>
      </c>
      <c r="G398" s="147">
        <f t="shared" si="88"/>
        <v>382410</v>
      </c>
      <c r="H398" s="147">
        <f t="shared" si="88"/>
        <v>109701</v>
      </c>
      <c r="I398" s="147">
        <f t="shared" si="88"/>
        <v>277601</v>
      </c>
      <c r="J398" s="147">
        <f t="shared" si="88"/>
        <v>58375</v>
      </c>
      <c r="K398" s="147">
        <f t="shared" si="88"/>
        <v>0</v>
      </c>
      <c r="L398" s="147">
        <f t="shared" si="88"/>
        <v>5800838</v>
      </c>
      <c r="M398" s="147" t="e">
        <f>'[7]03'!#REF!+'[7]04'!#REF!</f>
        <v>#REF!</v>
      </c>
      <c r="N398" s="147" t="e">
        <f t="shared" si="86"/>
        <v>#REF!</v>
      </c>
      <c r="O398" s="147" t="e">
        <f>'[7]07'!#REF!</f>
        <v>#REF!</v>
      </c>
      <c r="P398" s="147" t="e">
        <f t="shared" si="87"/>
        <v>#REF!</v>
      </c>
    </row>
    <row r="399" spans="1:16" ht="24.75" customHeight="1" hidden="1">
      <c r="A399" s="176" t="s">
        <v>101</v>
      </c>
      <c r="B399" s="41" t="s">
        <v>1</v>
      </c>
      <c r="C399" s="147">
        <f>SUM(C400:C407)</f>
        <v>6284923</v>
      </c>
      <c r="D399" s="147">
        <f aca="true" t="shared" si="89" ref="D399:L399">SUM(D400:D407)</f>
        <v>484085</v>
      </c>
      <c r="E399" s="147">
        <f t="shared" si="89"/>
        <v>254828</v>
      </c>
      <c r="F399" s="147">
        <f t="shared" si="89"/>
        <v>0</v>
      </c>
      <c r="G399" s="147">
        <f t="shared" si="89"/>
        <v>83280</v>
      </c>
      <c r="H399" s="147">
        <f t="shared" si="89"/>
        <v>1201</v>
      </c>
      <c r="I399" s="147">
        <f t="shared" si="89"/>
        <v>86401</v>
      </c>
      <c r="J399" s="147">
        <f t="shared" si="89"/>
        <v>58375</v>
      </c>
      <c r="K399" s="147">
        <f t="shared" si="89"/>
        <v>0</v>
      </c>
      <c r="L399" s="147">
        <f t="shared" si="89"/>
        <v>5800838</v>
      </c>
      <c r="M399" s="147" t="e">
        <f>'[7]03'!#REF!+'[7]04'!#REF!</f>
        <v>#REF!</v>
      </c>
      <c r="N399" s="147" t="e">
        <f t="shared" si="86"/>
        <v>#REF!</v>
      </c>
      <c r="O399" s="147" t="e">
        <f>'[7]07'!#REF!</f>
        <v>#REF!</v>
      </c>
      <c r="P399" s="147" t="e">
        <f t="shared" si="87"/>
        <v>#REF!</v>
      </c>
    </row>
    <row r="400" spans="1:16" ht="24.75" customHeight="1" hidden="1">
      <c r="A400" s="175" t="s">
        <v>13</v>
      </c>
      <c r="B400" s="32" t="s">
        <v>102</v>
      </c>
      <c r="C400" s="147">
        <f aca="true" t="shared" si="90" ref="C400:C408">D400+K400+L400</f>
        <v>88177</v>
      </c>
      <c r="D400" s="147">
        <f aca="true" t="shared" si="91" ref="D400:D408">E400+F400+G400+H400+I400+J400</f>
        <v>75577</v>
      </c>
      <c r="E400" s="111">
        <v>4500</v>
      </c>
      <c r="F400" s="111">
        <v>0</v>
      </c>
      <c r="G400" s="111">
        <v>10000</v>
      </c>
      <c r="H400" s="111">
        <v>1201</v>
      </c>
      <c r="I400" s="111">
        <v>1501</v>
      </c>
      <c r="J400" s="111">
        <v>58375</v>
      </c>
      <c r="K400" s="111">
        <v>0</v>
      </c>
      <c r="L400" s="111">
        <v>12600</v>
      </c>
      <c r="M400" s="111" t="e">
        <f>'[7]03'!#REF!+'[7]04'!#REF!</f>
        <v>#REF!</v>
      </c>
      <c r="N400" s="111" t="e">
        <f t="shared" si="86"/>
        <v>#REF!</v>
      </c>
      <c r="O400" s="111" t="e">
        <f>'[7]07'!#REF!</f>
        <v>#REF!</v>
      </c>
      <c r="P400" s="111" t="e">
        <f t="shared" si="87"/>
        <v>#REF!</v>
      </c>
    </row>
    <row r="401" spans="1:16" ht="24.75" customHeight="1" hidden="1">
      <c r="A401" s="175" t="s">
        <v>14</v>
      </c>
      <c r="B401" s="32" t="s">
        <v>103</v>
      </c>
      <c r="C401" s="147">
        <f t="shared" si="90"/>
        <v>0</v>
      </c>
      <c r="D401" s="147">
        <f t="shared" si="91"/>
        <v>0</v>
      </c>
      <c r="E401" s="111">
        <v>0</v>
      </c>
      <c r="F401" s="111">
        <v>0</v>
      </c>
      <c r="G401" s="111">
        <v>0</v>
      </c>
      <c r="H401" s="111">
        <v>0</v>
      </c>
      <c r="I401" s="111">
        <v>0</v>
      </c>
      <c r="J401" s="111">
        <v>0</v>
      </c>
      <c r="K401" s="111">
        <v>0</v>
      </c>
      <c r="L401" s="111">
        <v>0</v>
      </c>
      <c r="M401" s="111" t="e">
        <f>'[7]03'!#REF!+'[7]04'!#REF!</f>
        <v>#REF!</v>
      </c>
      <c r="N401" s="111" t="e">
        <f t="shared" si="86"/>
        <v>#REF!</v>
      </c>
      <c r="O401" s="111" t="e">
        <f>'[7]07'!#REF!</f>
        <v>#REF!</v>
      </c>
      <c r="P401" s="111" t="e">
        <f t="shared" si="87"/>
        <v>#REF!</v>
      </c>
    </row>
    <row r="402" spans="1:16" ht="24.75" customHeight="1" hidden="1">
      <c r="A402" s="175" t="s">
        <v>15</v>
      </c>
      <c r="B402" s="32" t="s">
        <v>158</v>
      </c>
      <c r="C402" s="147">
        <f t="shared" si="90"/>
        <v>4500</v>
      </c>
      <c r="D402" s="147">
        <f t="shared" si="91"/>
        <v>4500</v>
      </c>
      <c r="E402" s="111">
        <v>0</v>
      </c>
      <c r="F402" s="111">
        <v>0</v>
      </c>
      <c r="G402" s="111">
        <v>4500</v>
      </c>
      <c r="H402" s="111">
        <v>0</v>
      </c>
      <c r="I402" s="111">
        <v>0</v>
      </c>
      <c r="J402" s="111">
        <v>0</v>
      </c>
      <c r="K402" s="111">
        <v>0</v>
      </c>
      <c r="L402" s="111">
        <v>0</v>
      </c>
      <c r="M402" s="111" t="e">
        <f>'[7]03'!#REF!</f>
        <v>#REF!</v>
      </c>
      <c r="N402" s="111" t="e">
        <f t="shared" si="86"/>
        <v>#REF!</v>
      </c>
      <c r="O402" s="111" t="e">
        <f>'[7]07'!#REF!</f>
        <v>#REF!</v>
      </c>
      <c r="P402" s="111" t="e">
        <f t="shared" si="87"/>
        <v>#REF!</v>
      </c>
    </row>
    <row r="403" spans="1:16" ht="24.75" customHeight="1" hidden="1">
      <c r="A403" s="175" t="s">
        <v>16</v>
      </c>
      <c r="B403" s="32" t="s">
        <v>104</v>
      </c>
      <c r="C403" s="147">
        <f t="shared" si="90"/>
        <v>4418051</v>
      </c>
      <c r="D403" s="147">
        <f t="shared" si="91"/>
        <v>108583</v>
      </c>
      <c r="E403" s="111">
        <v>10903</v>
      </c>
      <c r="F403" s="111">
        <v>0</v>
      </c>
      <c r="G403" s="111">
        <v>61780</v>
      </c>
      <c r="H403" s="111">
        <v>0</v>
      </c>
      <c r="I403" s="111">
        <v>35900</v>
      </c>
      <c r="J403" s="111">
        <v>0</v>
      </c>
      <c r="K403" s="111">
        <v>0</v>
      </c>
      <c r="L403" s="111">
        <v>4309468</v>
      </c>
      <c r="M403" s="111" t="e">
        <f>'[7]03'!#REF!+'[7]04'!#REF!</f>
        <v>#REF!</v>
      </c>
      <c r="N403" s="111" t="e">
        <f t="shared" si="86"/>
        <v>#REF!</v>
      </c>
      <c r="O403" s="111" t="e">
        <f>'[7]07'!#REF!</f>
        <v>#REF!</v>
      </c>
      <c r="P403" s="111" t="e">
        <f t="shared" si="87"/>
        <v>#REF!</v>
      </c>
    </row>
    <row r="404" spans="1:16" ht="24.75" customHeight="1" hidden="1">
      <c r="A404" s="175" t="s">
        <v>17</v>
      </c>
      <c r="B404" s="32" t="s">
        <v>105</v>
      </c>
      <c r="C404" s="147">
        <f t="shared" si="90"/>
        <v>50472</v>
      </c>
      <c r="D404" s="147">
        <f t="shared" si="91"/>
        <v>50472</v>
      </c>
      <c r="E404" s="111">
        <v>1472</v>
      </c>
      <c r="F404" s="111">
        <v>0</v>
      </c>
      <c r="G404" s="111">
        <v>0</v>
      </c>
      <c r="H404" s="111">
        <v>0</v>
      </c>
      <c r="I404" s="111">
        <v>49000</v>
      </c>
      <c r="J404" s="111">
        <v>0</v>
      </c>
      <c r="K404" s="111">
        <v>0</v>
      </c>
      <c r="L404" s="111">
        <v>0</v>
      </c>
      <c r="M404" s="111" t="e">
        <f>'[7]03'!#REF!+'[7]04'!#REF!</f>
        <v>#REF!</v>
      </c>
      <c r="N404" s="111" t="e">
        <f t="shared" si="86"/>
        <v>#REF!</v>
      </c>
      <c r="O404" s="111" t="e">
        <f>'[7]07'!#REF!</f>
        <v>#REF!</v>
      </c>
      <c r="P404" s="111" t="e">
        <f t="shared" si="87"/>
        <v>#REF!</v>
      </c>
    </row>
    <row r="405" spans="1:16" ht="24.75" customHeight="1" hidden="1">
      <c r="A405" s="175" t="s">
        <v>18</v>
      </c>
      <c r="B405" s="32" t="s">
        <v>106</v>
      </c>
      <c r="C405" s="147">
        <f t="shared" si="90"/>
        <v>0</v>
      </c>
      <c r="D405" s="147">
        <f t="shared" si="91"/>
        <v>0</v>
      </c>
      <c r="E405" s="111">
        <v>0</v>
      </c>
      <c r="F405" s="111">
        <v>0</v>
      </c>
      <c r="G405" s="111">
        <v>0</v>
      </c>
      <c r="H405" s="111">
        <v>0</v>
      </c>
      <c r="I405" s="111">
        <v>0</v>
      </c>
      <c r="J405" s="111">
        <v>0</v>
      </c>
      <c r="K405" s="111">
        <v>0</v>
      </c>
      <c r="L405" s="111">
        <v>0</v>
      </c>
      <c r="M405" s="111" t="e">
        <f>'[7]03'!#REF!+'[7]04'!#REF!</f>
        <v>#REF!</v>
      </c>
      <c r="N405" s="111" t="e">
        <f t="shared" si="86"/>
        <v>#REF!</v>
      </c>
      <c r="O405" s="111" t="e">
        <f>'[7]07'!#REF!</f>
        <v>#REF!</v>
      </c>
      <c r="P405" s="111" t="e">
        <f t="shared" si="87"/>
        <v>#REF!</v>
      </c>
    </row>
    <row r="406" spans="1:16" ht="24.75" customHeight="1" hidden="1">
      <c r="A406" s="175" t="s">
        <v>19</v>
      </c>
      <c r="B406" s="43" t="s">
        <v>107</v>
      </c>
      <c r="C406" s="147">
        <f t="shared" si="90"/>
        <v>0</v>
      </c>
      <c r="D406" s="147">
        <f t="shared" si="91"/>
        <v>0</v>
      </c>
      <c r="E406" s="111">
        <v>0</v>
      </c>
      <c r="F406" s="111">
        <v>0</v>
      </c>
      <c r="G406" s="111">
        <v>0</v>
      </c>
      <c r="H406" s="111">
        <v>0</v>
      </c>
      <c r="I406" s="111">
        <v>0</v>
      </c>
      <c r="J406" s="111">
        <v>0</v>
      </c>
      <c r="K406" s="111">
        <v>0</v>
      </c>
      <c r="L406" s="111">
        <v>0</v>
      </c>
      <c r="M406" s="111" t="e">
        <f>'[7]03'!#REF!+'[7]04'!#REF!</f>
        <v>#REF!</v>
      </c>
      <c r="N406" s="111" t="e">
        <f t="shared" si="86"/>
        <v>#REF!</v>
      </c>
      <c r="O406" s="111" t="e">
        <f>'[7]07'!#REF!</f>
        <v>#REF!</v>
      </c>
      <c r="P406" s="111" t="e">
        <f t="shared" si="87"/>
        <v>#REF!</v>
      </c>
    </row>
    <row r="407" spans="1:16" ht="24.75" customHeight="1" hidden="1">
      <c r="A407" s="175" t="s">
        <v>22</v>
      </c>
      <c r="B407" s="32" t="s">
        <v>27</v>
      </c>
      <c r="C407" s="147">
        <f t="shared" si="90"/>
        <v>1723723</v>
      </c>
      <c r="D407" s="147">
        <f t="shared" si="91"/>
        <v>244953</v>
      </c>
      <c r="E407" s="111">
        <v>237953</v>
      </c>
      <c r="F407" s="111">
        <v>0</v>
      </c>
      <c r="G407" s="111">
        <v>7000</v>
      </c>
      <c r="H407" s="111">
        <v>0</v>
      </c>
      <c r="I407" s="111">
        <v>0</v>
      </c>
      <c r="J407" s="111">
        <v>0</v>
      </c>
      <c r="K407" s="111">
        <v>0</v>
      </c>
      <c r="L407" s="111">
        <v>1478770</v>
      </c>
      <c r="M407" s="111" t="e">
        <f>'[7]03'!#REF!+'[7]04'!#REF!</f>
        <v>#REF!</v>
      </c>
      <c r="N407" s="111" t="e">
        <f t="shared" si="86"/>
        <v>#REF!</v>
      </c>
      <c r="O407" s="111" t="e">
        <f>'[7]07'!#REF!</f>
        <v>#REF!</v>
      </c>
      <c r="P407" s="111" t="e">
        <f t="shared" si="87"/>
        <v>#REF!</v>
      </c>
    </row>
    <row r="408" spans="1:16" ht="24.75" customHeight="1" hidden="1">
      <c r="A408" s="176" t="s">
        <v>108</v>
      </c>
      <c r="B408" s="38" t="s">
        <v>20</v>
      </c>
      <c r="C408" s="147">
        <f t="shared" si="90"/>
        <v>675451</v>
      </c>
      <c r="D408" s="147">
        <f t="shared" si="91"/>
        <v>675451</v>
      </c>
      <c r="E408" s="111">
        <v>76621</v>
      </c>
      <c r="F408" s="111">
        <v>0</v>
      </c>
      <c r="G408" s="111">
        <v>299130</v>
      </c>
      <c r="H408" s="111">
        <v>108500</v>
      </c>
      <c r="I408" s="111">
        <v>191200</v>
      </c>
      <c r="J408" s="111">
        <v>0</v>
      </c>
      <c r="K408" s="111">
        <v>0</v>
      </c>
      <c r="L408" s="111">
        <v>0</v>
      </c>
      <c r="M408" s="147" t="e">
        <f>'[7]03'!#REF!+'[7]04'!#REF!</f>
        <v>#REF!</v>
      </c>
      <c r="N408" s="147" t="e">
        <f t="shared" si="86"/>
        <v>#REF!</v>
      </c>
      <c r="O408" s="147" t="e">
        <f>'[7]07'!#REF!</f>
        <v>#REF!</v>
      </c>
      <c r="P408" s="147" t="e">
        <f t="shared" si="87"/>
        <v>#REF!</v>
      </c>
    </row>
    <row r="409" spans="1:16" ht="24.75" customHeight="1" hidden="1">
      <c r="A409" s="177" t="s">
        <v>195</v>
      </c>
      <c r="B409" s="151" t="s">
        <v>159</v>
      </c>
      <c r="C409" s="178">
        <f>(C400+C401+C402)/C399</f>
        <v>0.014745924492631016</v>
      </c>
      <c r="D409" s="179">
        <f aca="true" t="shared" si="92" ref="D409:L409">(D400+D401+D402)/D399</f>
        <v>0.16541929619798176</v>
      </c>
      <c r="E409" s="178">
        <f t="shared" si="92"/>
        <v>0.017658969971902617</v>
      </c>
      <c r="F409" s="178" t="e">
        <f t="shared" si="92"/>
        <v>#DIV/0!</v>
      </c>
      <c r="G409" s="178">
        <f t="shared" si="92"/>
        <v>0.17411143131604226</v>
      </c>
      <c r="H409" s="178">
        <f t="shared" si="92"/>
        <v>1</v>
      </c>
      <c r="I409" s="178">
        <f t="shared" si="92"/>
        <v>0.01737248411476719</v>
      </c>
      <c r="J409" s="178">
        <f t="shared" si="92"/>
        <v>1</v>
      </c>
      <c r="K409" s="178" t="e">
        <f t="shared" si="92"/>
        <v>#DIV/0!</v>
      </c>
      <c r="L409" s="178">
        <f t="shared" si="92"/>
        <v>0.0021720999621089227</v>
      </c>
      <c r="M409" s="18"/>
      <c r="N409" s="152"/>
      <c r="O409" s="152"/>
      <c r="P409" s="152"/>
    </row>
    <row r="410" spans="1:16" ht="17.25" hidden="1">
      <c r="A410" s="763" t="s">
        <v>190</v>
      </c>
      <c r="B410" s="763"/>
      <c r="C410" s="111">
        <f>C393-C396-C397-C398</f>
        <v>0</v>
      </c>
      <c r="D410" s="111">
        <f aca="true" t="shared" si="93" ref="D410:L410">D393-D396-D397-D398</f>
        <v>0</v>
      </c>
      <c r="E410" s="111">
        <f t="shared" si="93"/>
        <v>0</v>
      </c>
      <c r="F410" s="111">
        <f t="shared" si="93"/>
        <v>0</v>
      </c>
      <c r="G410" s="111">
        <f t="shared" si="93"/>
        <v>0</v>
      </c>
      <c r="H410" s="111">
        <f t="shared" si="93"/>
        <v>0</v>
      </c>
      <c r="I410" s="111">
        <f t="shared" si="93"/>
        <v>0</v>
      </c>
      <c r="J410" s="111">
        <f t="shared" si="93"/>
        <v>0</v>
      </c>
      <c r="K410" s="111">
        <f t="shared" si="93"/>
        <v>0</v>
      </c>
      <c r="L410" s="111">
        <f t="shared" si="93"/>
        <v>0</v>
      </c>
      <c r="M410" s="18"/>
      <c r="N410" s="152"/>
      <c r="O410" s="152"/>
      <c r="P410" s="152"/>
    </row>
    <row r="411" spans="1:16" ht="17.25" hidden="1">
      <c r="A411" s="683" t="s">
        <v>191</v>
      </c>
      <c r="B411" s="683"/>
      <c r="C411" s="111">
        <f>C398-C399-C408</f>
        <v>0</v>
      </c>
      <c r="D411" s="111">
        <f aca="true" t="shared" si="94" ref="D411:L411">D398-D399-D408</f>
        <v>0</v>
      </c>
      <c r="E411" s="111">
        <f t="shared" si="94"/>
        <v>0</v>
      </c>
      <c r="F411" s="111">
        <f t="shared" si="94"/>
        <v>0</v>
      </c>
      <c r="G411" s="111">
        <f t="shared" si="94"/>
        <v>0</v>
      </c>
      <c r="H411" s="111">
        <f t="shared" si="94"/>
        <v>0</v>
      </c>
      <c r="I411" s="111">
        <f t="shared" si="94"/>
        <v>0</v>
      </c>
      <c r="J411" s="111">
        <f t="shared" si="94"/>
        <v>0</v>
      </c>
      <c r="K411" s="111">
        <f t="shared" si="94"/>
        <v>0</v>
      </c>
      <c r="L411" s="111">
        <f t="shared" si="94"/>
        <v>0</v>
      </c>
      <c r="M411" s="18"/>
      <c r="N411" s="152"/>
      <c r="O411" s="152"/>
      <c r="P411" s="152"/>
    </row>
    <row r="412" spans="1:16" ht="18.75" hidden="1">
      <c r="A412" s="135"/>
      <c r="B412" s="180" t="s">
        <v>196</v>
      </c>
      <c r="C412" s="180"/>
      <c r="D412" s="181"/>
      <c r="E412" s="181"/>
      <c r="F412" s="181"/>
      <c r="G412" s="794" t="s">
        <v>196</v>
      </c>
      <c r="H412" s="794"/>
      <c r="I412" s="794"/>
      <c r="J412" s="794"/>
      <c r="K412" s="794"/>
      <c r="L412" s="794"/>
      <c r="M412" s="135"/>
      <c r="N412" s="135"/>
      <c r="O412" s="135"/>
      <c r="P412" s="135"/>
    </row>
    <row r="413" spans="1:16" ht="18.75" hidden="1">
      <c r="A413" s="795" t="s">
        <v>5</v>
      </c>
      <c r="B413" s="795"/>
      <c r="C413" s="795"/>
      <c r="D413" s="795"/>
      <c r="E413" s="181"/>
      <c r="F413" s="181"/>
      <c r="G413" s="182"/>
      <c r="H413" s="796" t="s">
        <v>197</v>
      </c>
      <c r="I413" s="796"/>
      <c r="J413" s="796"/>
      <c r="K413" s="796"/>
      <c r="L413" s="796"/>
      <c r="M413" s="135"/>
      <c r="N413" s="135"/>
      <c r="O413" s="135"/>
      <c r="P413" s="135"/>
    </row>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ht="15" hidden="1"/>
    <row r="428" ht="15" hidden="1"/>
    <row r="429" ht="15" hidden="1"/>
    <row r="430" spans="1:13" ht="16.5" hidden="1">
      <c r="A430" s="733" t="s">
        <v>174</v>
      </c>
      <c r="B430" s="734"/>
      <c r="C430" s="169"/>
      <c r="D430" s="735" t="s">
        <v>175</v>
      </c>
      <c r="E430" s="735"/>
      <c r="F430" s="735"/>
      <c r="G430" s="735"/>
      <c r="H430" s="735"/>
      <c r="I430" s="735"/>
      <c r="J430" s="735"/>
      <c r="K430" s="775"/>
      <c r="L430" s="775"/>
      <c r="M430" s="135"/>
    </row>
    <row r="431" spans="1:13" ht="16.5" hidden="1">
      <c r="A431" s="672" t="s">
        <v>75</v>
      </c>
      <c r="B431" s="672"/>
      <c r="C431" s="672"/>
      <c r="D431" s="735" t="s">
        <v>176</v>
      </c>
      <c r="E431" s="735"/>
      <c r="F431" s="735"/>
      <c r="G431" s="735"/>
      <c r="H431" s="735"/>
      <c r="I431" s="735"/>
      <c r="J431" s="735"/>
      <c r="K431" s="776" t="s">
        <v>207</v>
      </c>
      <c r="L431" s="776"/>
      <c r="M431" s="135"/>
    </row>
    <row r="432" spans="1:13" ht="16.5" hidden="1">
      <c r="A432" s="672" t="s">
        <v>77</v>
      </c>
      <c r="B432" s="672"/>
      <c r="C432" s="10"/>
      <c r="D432" s="766" t="s">
        <v>193</v>
      </c>
      <c r="E432" s="766"/>
      <c r="F432" s="766"/>
      <c r="G432" s="766"/>
      <c r="H432" s="766"/>
      <c r="I432" s="766"/>
      <c r="J432" s="766"/>
      <c r="K432" s="775"/>
      <c r="L432" s="775"/>
      <c r="M432" s="135"/>
    </row>
    <row r="433" spans="1:13" ht="15.75" hidden="1">
      <c r="A433" s="13" t="s">
        <v>79</v>
      </c>
      <c r="B433" s="13"/>
      <c r="C433" s="14"/>
      <c r="D433" s="138"/>
      <c r="E433" s="138"/>
      <c r="F433" s="139"/>
      <c r="G433" s="139"/>
      <c r="H433" s="139"/>
      <c r="I433" s="139"/>
      <c r="J433" s="139"/>
      <c r="K433" s="779"/>
      <c r="L433" s="779"/>
      <c r="M433" s="135"/>
    </row>
    <row r="434" spans="1:13" ht="15.75" hidden="1">
      <c r="A434" s="138"/>
      <c r="B434" s="138" t="s">
        <v>194</v>
      </c>
      <c r="C434" s="138"/>
      <c r="D434" s="138"/>
      <c r="E434" s="138"/>
      <c r="F434" s="138"/>
      <c r="G434" s="138"/>
      <c r="H434" s="138"/>
      <c r="I434" s="138"/>
      <c r="J434" s="138"/>
      <c r="K434" s="780"/>
      <c r="L434" s="780"/>
      <c r="M434" s="135"/>
    </row>
    <row r="435" spans="1:13" ht="15.75" hidden="1">
      <c r="A435" s="781" t="s">
        <v>179</v>
      </c>
      <c r="B435" s="782"/>
      <c r="C435" s="787" t="s">
        <v>6</v>
      </c>
      <c r="D435" s="768" t="s">
        <v>180</v>
      </c>
      <c r="E435" s="768"/>
      <c r="F435" s="768"/>
      <c r="G435" s="768"/>
      <c r="H435" s="768"/>
      <c r="I435" s="768"/>
      <c r="J435" s="768"/>
      <c r="K435" s="768"/>
      <c r="L435" s="768"/>
      <c r="M435" s="135"/>
    </row>
    <row r="436" spans="1:13" ht="15.75" hidden="1">
      <c r="A436" s="783"/>
      <c r="B436" s="784"/>
      <c r="C436" s="787"/>
      <c r="D436" s="769" t="s">
        <v>182</v>
      </c>
      <c r="E436" s="770"/>
      <c r="F436" s="770"/>
      <c r="G436" s="770"/>
      <c r="H436" s="770"/>
      <c r="I436" s="770"/>
      <c r="J436" s="771"/>
      <c r="K436" s="772" t="s">
        <v>183</v>
      </c>
      <c r="L436" s="772" t="s">
        <v>184</v>
      </c>
      <c r="M436" s="135"/>
    </row>
    <row r="437" spans="1:13" ht="15.75" hidden="1">
      <c r="A437" s="783"/>
      <c r="B437" s="784"/>
      <c r="C437" s="787"/>
      <c r="D437" s="790" t="s">
        <v>92</v>
      </c>
      <c r="E437" s="791" t="s">
        <v>93</v>
      </c>
      <c r="F437" s="792"/>
      <c r="G437" s="792"/>
      <c r="H437" s="792"/>
      <c r="I437" s="792"/>
      <c r="J437" s="793"/>
      <c r="K437" s="773"/>
      <c r="L437" s="788"/>
      <c r="M437" s="135"/>
    </row>
    <row r="438" spans="1:16" ht="15.75" hidden="1">
      <c r="A438" s="785"/>
      <c r="B438" s="786"/>
      <c r="C438" s="787"/>
      <c r="D438" s="790"/>
      <c r="E438" s="170" t="s">
        <v>46</v>
      </c>
      <c r="F438" s="170" t="s">
        <v>47</v>
      </c>
      <c r="G438" s="170" t="s">
        <v>48</v>
      </c>
      <c r="H438" s="170" t="s">
        <v>49</v>
      </c>
      <c r="I438" s="170" t="s">
        <v>50</v>
      </c>
      <c r="J438" s="170" t="s">
        <v>51</v>
      </c>
      <c r="K438" s="774"/>
      <c r="L438" s="789"/>
      <c r="M438" s="760" t="s">
        <v>185</v>
      </c>
      <c r="N438" s="760"/>
      <c r="O438" s="760"/>
      <c r="P438" s="760"/>
    </row>
    <row r="439" spans="1:16" ht="15" hidden="1">
      <c r="A439" s="777" t="s">
        <v>0</v>
      </c>
      <c r="B439" s="778"/>
      <c r="C439" s="171">
        <v>1</v>
      </c>
      <c r="D439" s="172">
        <v>2</v>
      </c>
      <c r="E439" s="171">
        <v>3</v>
      </c>
      <c r="F439" s="172">
        <v>4</v>
      </c>
      <c r="G439" s="171">
        <v>5</v>
      </c>
      <c r="H439" s="172">
        <v>6</v>
      </c>
      <c r="I439" s="171">
        <v>7</v>
      </c>
      <c r="J439" s="172">
        <v>8</v>
      </c>
      <c r="K439" s="171">
        <v>9</v>
      </c>
      <c r="L439" s="172">
        <v>10</v>
      </c>
      <c r="M439" s="143" t="s">
        <v>186</v>
      </c>
      <c r="N439" s="144" t="s">
        <v>187</v>
      </c>
      <c r="O439" s="144" t="s">
        <v>188</v>
      </c>
      <c r="P439" s="144" t="s">
        <v>189</v>
      </c>
    </row>
    <row r="440" spans="1:16" ht="24.75" customHeight="1" hidden="1">
      <c r="A440" s="173" t="s">
        <v>9</v>
      </c>
      <c r="B440" s="174" t="s">
        <v>97</v>
      </c>
      <c r="C440" s="147">
        <f>C441+C442</f>
        <v>5449092</v>
      </c>
      <c r="D440" s="147">
        <f aca="true" t="shared" si="95" ref="D440:L440">D441+D442</f>
        <v>447871</v>
      </c>
      <c r="E440" s="147">
        <f t="shared" si="95"/>
        <v>262468</v>
      </c>
      <c r="F440" s="147">
        <f t="shared" si="95"/>
        <v>0</v>
      </c>
      <c r="G440" s="147">
        <f t="shared" si="95"/>
        <v>115140</v>
      </c>
      <c r="H440" s="147">
        <f t="shared" si="95"/>
        <v>16950</v>
      </c>
      <c r="I440" s="147">
        <f t="shared" si="95"/>
        <v>21311</v>
      </c>
      <c r="J440" s="147">
        <f t="shared" si="95"/>
        <v>32002</v>
      </c>
      <c r="K440" s="147">
        <f t="shared" si="95"/>
        <v>0</v>
      </c>
      <c r="L440" s="147">
        <f t="shared" si="95"/>
        <v>5001221</v>
      </c>
      <c r="M440" s="147" t="e">
        <f>'[7]03'!#REF!+'[7]04'!#REF!</f>
        <v>#REF!</v>
      </c>
      <c r="N440" s="147" t="e">
        <f>C440-M440</f>
        <v>#REF!</v>
      </c>
      <c r="O440" s="147" t="e">
        <f>'[7]07'!#REF!</f>
        <v>#REF!</v>
      </c>
      <c r="P440" s="147" t="e">
        <f>C440-O440</f>
        <v>#REF!</v>
      </c>
    </row>
    <row r="441" spans="1:16" ht="24.75" customHeight="1" hidden="1">
      <c r="A441" s="175">
        <v>1</v>
      </c>
      <c r="B441" s="32" t="s">
        <v>21</v>
      </c>
      <c r="C441" s="147">
        <f>D441+K441+L441</f>
        <v>4888044</v>
      </c>
      <c r="D441" s="147">
        <f>E441+F441+G441+H441+I441+J441</f>
        <v>376330</v>
      </c>
      <c r="E441" s="111">
        <v>238379</v>
      </c>
      <c r="F441" s="111"/>
      <c r="G441" s="111">
        <v>115140</v>
      </c>
      <c r="H441" s="111">
        <v>1500</v>
      </c>
      <c r="I441" s="111">
        <v>21311</v>
      </c>
      <c r="J441" s="111"/>
      <c r="K441" s="111"/>
      <c r="L441" s="111">
        <v>4511714</v>
      </c>
      <c r="M441" s="111" t="e">
        <f>'[7]03'!#REF!+'[7]04'!#REF!</f>
        <v>#REF!</v>
      </c>
      <c r="N441" s="111" t="e">
        <f aca="true" t="shared" si="96" ref="N441:N455">C441-M441</f>
        <v>#REF!</v>
      </c>
      <c r="O441" s="111" t="e">
        <f>'[7]07'!#REF!</f>
        <v>#REF!</v>
      </c>
      <c r="P441" s="111" t="e">
        <f aca="true" t="shared" si="97" ref="P441:P455">C441-O441</f>
        <v>#REF!</v>
      </c>
    </row>
    <row r="442" spans="1:16" ht="24.75" customHeight="1" hidden="1">
      <c r="A442" s="175">
        <v>2</v>
      </c>
      <c r="B442" s="32" t="s">
        <v>98</v>
      </c>
      <c r="C442" s="147">
        <f>D442+K442+L442</f>
        <v>561048</v>
      </c>
      <c r="D442" s="147">
        <f>E442+F442+G442+H442+I442+J442</f>
        <v>71541</v>
      </c>
      <c r="E442" s="111">
        <v>24089</v>
      </c>
      <c r="F442" s="111">
        <v>0</v>
      </c>
      <c r="G442" s="111">
        <v>0</v>
      </c>
      <c r="H442" s="111">
        <v>15450</v>
      </c>
      <c r="I442" s="111">
        <v>0</v>
      </c>
      <c r="J442" s="111">
        <v>32002</v>
      </c>
      <c r="K442" s="111">
        <v>0</v>
      </c>
      <c r="L442" s="111">
        <v>489507</v>
      </c>
      <c r="M442" s="111" t="e">
        <f>'[7]03'!#REF!+'[7]04'!#REF!</f>
        <v>#REF!</v>
      </c>
      <c r="N442" s="111" t="e">
        <f t="shared" si="96"/>
        <v>#REF!</v>
      </c>
      <c r="O442" s="111" t="e">
        <f>'[7]07'!#REF!</f>
        <v>#REF!</v>
      </c>
      <c r="P442" s="111" t="e">
        <f t="shared" si="97"/>
        <v>#REF!</v>
      </c>
    </row>
    <row r="443" spans="1:16" ht="24.75" customHeight="1" hidden="1">
      <c r="A443" s="176" t="s">
        <v>10</v>
      </c>
      <c r="B443" s="38" t="s">
        <v>99</v>
      </c>
      <c r="C443" s="147">
        <f>D443+K443+L443</f>
        <v>200</v>
      </c>
      <c r="D443" s="147">
        <f>E443+F443+G443+H443+I443+J443</f>
        <v>200</v>
      </c>
      <c r="E443" s="111">
        <v>200</v>
      </c>
      <c r="F443" s="111">
        <v>0</v>
      </c>
      <c r="G443" s="111">
        <v>0</v>
      </c>
      <c r="H443" s="111">
        <v>0</v>
      </c>
      <c r="I443" s="111">
        <v>0</v>
      </c>
      <c r="J443" s="111">
        <v>0</v>
      </c>
      <c r="K443" s="111">
        <v>0</v>
      </c>
      <c r="L443" s="111">
        <v>0</v>
      </c>
      <c r="M443" s="111" t="e">
        <f>'[7]03'!#REF!+'[7]04'!#REF!</f>
        <v>#REF!</v>
      </c>
      <c r="N443" s="111" t="e">
        <f t="shared" si="96"/>
        <v>#REF!</v>
      </c>
      <c r="O443" s="111" t="e">
        <f>'[7]07'!#REF!</f>
        <v>#REF!</v>
      </c>
      <c r="P443" s="111" t="e">
        <f t="shared" si="97"/>
        <v>#REF!</v>
      </c>
    </row>
    <row r="444" spans="1:16" ht="24.75" customHeight="1" hidden="1">
      <c r="A444" s="176" t="s">
        <v>11</v>
      </c>
      <c r="B444" s="38" t="s">
        <v>100</v>
      </c>
      <c r="C444" s="147">
        <f>D444+K444+L444</f>
        <v>0</v>
      </c>
      <c r="D444" s="147">
        <f>E444+F444+G444+H444+I444+J444</f>
        <v>0</v>
      </c>
      <c r="E444" s="111">
        <v>0</v>
      </c>
      <c r="F444" s="111">
        <v>0</v>
      </c>
      <c r="G444" s="111">
        <v>0</v>
      </c>
      <c r="H444" s="111">
        <v>0</v>
      </c>
      <c r="I444" s="111">
        <v>0</v>
      </c>
      <c r="J444" s="111">
        <v>0</v>
      </c>
      <c r="K444" s="111">
        <v>0</v>
      </c>
      <c r="L444" s="111">
        <v>0</v>
      </c>
      <c r="M444" s="111" t="e">
        <f>'[7]03'!#REF!+'[7]04'!#REF!</f>
        <v>#REF!</v>
      </c>
      <c r="N444" s="111" t="e">
        <f t="shared" si="96"/>
        <v>#REF!</v>
      </c>
      <c r="O444" s="111" t="e">
        <f>'[7]07'!#REF!</f>
        <v>#REF!</v>
      </c>
      <c r="P444" s="111" t="e">
        <f t="shared" si="97"/>
        <v>#REF!</v>
      </c>
    </row>
    <row r="445" spans="1:16" ht="24.75" customHeight="1" hidden="1">
      <c r="A445" s="176" t="s">
        <v>12</v>
      </c>
      <c r="B445" s="38" t="s">
        <v>4</v>
      </c>
      <c r="C445" s="147">
        <f>C446+C455</f>
        <v>5448892</v>
      </c>
      <c r="D445" s="147">
        <f aca="true" t="shared" si="98" ref="D445:L445">D446+D455</f>
        <v>447671</v>
      </c>
      <c r="E445" s="147">
        <f t="shared" si="98"/>
        <v>262268</v>
      </c>
      <c r="F445" s="147">
        <f t="shared" si="98"/>
        <v>0</v>
      </c>
      <c r="G445" s="147">
        <f t="shared" si="98"/>
        <v>115140</v>
      </c>
      <c r="H445" s="147">
        <f t="shared" si="98"/>
        <v>16950</v>
      </c>
      <c r="I445" s="147">
        <f t="shared" si="98"/>
        <v>21311</v>
      </c>
      <c r="J445" s="147">
        <f t="shared" si="98"/>
        <v>32002</v>
      </c>
      <c r="K445" s="147">
        <f t="shared" si="98"/>
        <v>0</v>
      </c>
      <c r="L445" s="147">
        <f t="shared" si="98"/>
        <v>5001221</v>
      </c>
      <c r="M445" s="147" t="e">
        <f>'[7]03'!#REF!+'[7]04'!#REF!</f>
        <v>#REF!</v>
      </c>
      <c r="N445" s="147" t="e">
        <f t="shared" si="96"/>
        <v>#REF!</v>
      </c>
      <c r="O445" s="147" t="e">
        <f>'[7]07'!#REF!</f>
        <v>#REF!</v>
      </c>
      <c r="P445" s="147" t="e">
        <f t="shared" si="97"/>
        <v>#REF!</v>
      </c>
    </row>
    <row r="446" spans="1:16" ht="24.75" customHeight="1" hidden="1">
      <c r="A446" s="176" t="s">
        <v>101</v>
      </c>
      <c r="B446" s="41" t="s">
        <v>1</v>
      </c>
      <c r="C446" s="147">
        <f>SUM(C447:C454)</f>
        <v>5109785</v>
      </c>
      <c r="D446" s="147">
        <f aca="true" t="shared" si="99" ref="D446:L446">SUM(D447:D454)</f>
        <v>108564</v>
      </c>
      <c r="E446" s="147">
        <f t="shared" si="99"/>
        <v>56612</v>
      </c>
      <c r="F446" s="147">
        <f t="shared" si="99"/>
        <v>0</v>
      </c>
      <c r="G446" s="147">
        <f t="shared" si="99"/>
        <v>4500</v>
      </c>
      <c r="H446" s="147">
        <f t="shared" si="99"/>
        <v>15450</v>
      </c>
      <c r="I446" s="147">
        <f t="shared" si="99"/>
        <v>0</v>
      </c>
      <c r="J446" s="147">
        <f t="shared" si="99"/>
        <v>32002</v>
      </c>
      <c r="K446" s="147">
        <f t="shared" si="99"/>
        <v>0</v>
      </c>
      <c r="L446" s="147">
        <f t="shared" si="99"/>
        <v>5001221</v>
      </c>
      <c r="M446" s="147" t="e">
        <f>'[7]03'!#REF!+'[7]04'!#REF!</f>
        <v>#REF!</v>
      </c>
      <c r="N446" s="147" t="e">
        <f t="shared" si="96"/>
        <v>#REF!</v>
      </c>
      <c r="O446" s="147" t="e">
        <f>'[7]07'!#REF!</f>
        <v>#REF!</v>
      </c>
      <c r="P446" s="147" t="e">
        <f t="shared" si="97"/>
        <v>#REF!</v>
      </c>
    </row>
    <row r="447" spans="1:16" ht="24.75" customHeight="1" hidden="1">
      <c r="A447" s="175" t="s">
        <v>13</v>
      </c>
      <c r="B447" s="32" t="s">
        <v>102</v>
      </c>
      <c r="C447" s="147">
        <f aca="true" t="shared" si="100" ref="C447:C455">D447+K447+L447</f>
        <v>96608</v>
      </c>
      <c r="D447" s="147">
        <f aca="true" t="shared" si="101" ref="D447:D455">E447+F447+G447+H447+I447+J447</f>
        <v>53844</v>
      </c>
      <c r="E447" s="111">
        <v>9692</v>
      </c>
      <c r="F447" s="111">
        <v>0</v>
      </c>
      <c r="G447" s="111">
        <v>0</v>
      </c>
      <c r="H447" s="111">
        <v>12150</v>
      </c>
      <c r="I447" s="111">
        <v>0</v>
      </c>
      <c r="J447" s="111">
        <v>32002</v>
      </c>
      <c r="K447" s="111">
        <v>0</v>
      </c>
      <c r="L447" s="111">
        <v>42764</v>
      </c>
      <c r="M447" s="111" t="e">
        <f>'[7]03'!#REF!+'[7]04'!#REF!</f>
        <v>#REF!</v>
      </c>
      <c r="N447" s="111" t="e">
        <f t="shared" si="96"/>
        <v>#REF!</v>
      </c>
      <c r="O447" s="111" t="e">
        <f>'[7]07'!#REF!</f>
        <v>#REF!</v>
      </c>
      <c r="P447" s="111" t="e">
        <f t="shared" si="97"/>
        <v>#REF!</v>
      </c>
    </row>
    <row r="448" spans="1:16" ht="24.75" customHeight="1" hidden="1">
      <c r="A448" s="175" t="s">
        <v>14</v>
      </c>
      <c r="B448" s="32" t="s">
        <v>103</v>
      </c>
      <c r="C448" s="147">
        <f t="shared" si="100"/>
        <v>0</v>
      </c>
      <c r="D448" s="147">
        <f t="shared" si="101"/>
        <v>0</v>
      </c>
      <c r="E448" s="111">
        <v>0</v>
      </c>
      <c r="F448" s="111">
        <v>0</v>
      </c>
      <c r="G448" s="111">
        <v>0</v>
      </c>
      <c r="H448" s="111">
        <v>0</v>
      </c>
      <c r="I448" s="111">
        <v>0</v>
      </c>
      <c r="J448" s="111">
        <v>0</v>
      </c>
      <c r="K448" s="111">
        <v>0</v>
      </c>
      <c r="L448" s="111">
        <v>0</v>
      </c>
      <c r="M448" s="111" t="e">
        <f>'[7]03'!#REF!+'[7]04'!#REF!</f>
        <v>#REF!</v>
      </c>
      <c r="N448" s="111" t="e">
        <f t="shared" si="96"/>
        <v>#REF!</v>
      </c>
      <c r="O448" s="111" t="e">
        <f>'[7]07'!#REF!</f>
        <v>#REF!</v>
      </c>
      <c r="P448" s="111" t="e">
        <f t="shared" si="97"/>
        <v>#REF!</v>
      </c>
    </row>
    <row r="449" spans="1:16" ht="24.75" customHeight="1" hidden="1">
      <c r="A449" s="175" t="s">
        <v>15</v>
      </c>
      <c r="B449" s="32" t="s">
        <v>158</v>
      </c>
      <c r="C449" s="147">
        <f t="shared" si="100"/>
        <v>0</v>
      </c>
      <c r="D449" s="147">
        <f t="shared" si="101"/>
        <v>0</v>
      </c>
      <c r="E449" s="111">
        <v>0</v>
      </c>
      <c r="F449" s="111">
        <v>0</v>
      </c>
      <c r="G449" s="111">
        <v>0</v>
      </c>
      <c r="H449" s="111">
        <v>0</v>
      </c>
      <c r="I449" s="111">
        <v>0</v>
      </c>
      <c r="J449" s="111">
        <v>0</v>
      </c>
      <c r="K449" s="111">
        <v>0</v>
      </c>
      <c r="L449" s="111">
        <v>0</v>
      </c>
      <c r="M449" s="111" t="e">
        <f>'[7]03'!#REF!</f>
        <v>#REF!</v>
      </c>
      <c r="N449" s="111" t="e">
        <f t="shared" si="96"/>
        <v>#REF!</v>
      </c>
      <c r="O449" s="111" t="e">
        <f>'[7]07'!#REF!</f>
        <v>#REF!</v>
      </c>
      <c r="P449" s="111" t="e">
        <f t="shared" si="97"/>
        <v>#REF!</v>
      </c>
    </row>
    <row r="450" spans="1:16" ht="24.75" customHeight="1" hidden="1">
      <c r="A450" s="175" t="s">
        <v>16</v>
      </c>
      <c r="B450" s="32" t="s">
        <v>104</v>
      </c>
      <c r="C450" s="147">
        <f t="shared" si="100"/>
        <v>539464</v>
      </c>
      <c r="D450" s="147">
        <f t="shared" si="101"/>
        <v>54720</v>
      </c>
      <c r="E450" s="111">
        <v>46920</v>
      </c>
      <c r="F450" s="111"/>
      <c r="G450" s="111">
        <v>4500</v>
      </c>
      <c r="H450" s="111">
        <v>3300</v>
      </c>
      <c r="I450" s="111">
        <v>0</v>
      </c>
      <c r="J450" s="111">
        <v>0</v>
      </c>
      <c r="K450" s="111">
        <v>0</v>
      </c>
      <c r="L450" s="111">
        <v>484744</v>
      </c>
      <c r="M450" s="111" t="e">
        <f>'[7]03'!#REF!+'[7]04'!#REF!</f>
        <v>#REF!</v>
      </c>
      <c r="N450" s="111" t="e">
        <f t="shared" si="96"/>
        <v>#REF!</v>
      </c>
      <c r="O450" s="111" t="e">
        <f>'[7]07'!#REF!</f>
        <v>#REF!</v>
      </c>
      <c r="P450" s="111" t="e">
        <f t="shared" si="97"/>
        <v>#REF!</v>
      </c>
    </row>
    <row r="451" spans="1:16" ht="24.75" customHeight="1" hidden="1">
      <c r="A451" s="175" t="s">
        <v>17</v>
      </c>
      <c r="B451" s="32" t="s">
        <v>105</v>
      </c>
      <c r="C451" s="147">
        <f t="shared" si="100"/>
        <v>1936348</v>
      </c>
      <c r="D451" s="147">
        <f t="shared" si="101"/>
        <v>0</v>
      </c>
      <c r="E451" s="111">
        <v>0</v>
      </c>
      <c r="F451" s="111">
        <v>0</v>
      </c>
      <c r="G451" s="111">
        <v>0</v>
      </c>
      <c r="H451" s="111">
        <v>0</v>
      </c>
      <c r="I451" s="111">
        <v>0</v>
      </c>
      <c r="J451" s="111">
        <v>0</v>
      </c>
      <c r="K451" s="111">
        <v>0</v>
      </c>
      <c r="L451" s="111">
        <v>1936348</v>
      </c>
      <c r="M451" s="111" t="e">
        <f>'[7]03'!#REF!+'[7]04'!#REF!</f>
        <v>#REF!</v>
      </c>
      <c r="N451" s="111" t="e">
        <f t="shared" si="96"/>
        <v>#REF!</v>
      </c>
      <c r="O451" s="111" t="e">
        <f>'[7]07'!#REF!</f>
        <v>#REF!</v>
      </c>
      <c r="P451" s="111" t="e">
        <f t="shared" si="97"/>
        <v>#REF!</v>
      </c>
    </row>
    <row r="452" spans="1:16" ht="24.75" customHeight="1" hidden="1">
      <c r="A452" s="175" t="s">
        <v>18</v>
      </c>
      <c r="B452" s="32" t="s">
        <v>106</v>
      </c>
      <c r="C452" s="147">
        <f t="shared" si="100"/>
        <v>0</v>
      </c>
      <c r="D452" s="147">
        <f t="shared" si="101"/>
        <v>0</v>
      </c>
      <c r="E452" s="111">
        <v>0</v>
      </c>
      <c r="F452" s="111">
        <v>0</v>
      </c>
      <c r="G452" s="111">
        <v>0</v>
      </c>
      <c r="H452" s="111">
        <v>0</v>
      </c>
      <c r="I452" s="111">
        <v>0</v>
      </c>
      <c r="J452" s="111">
        <v>0</v>
      </c>
      <c r="K452" s="111">
        <v>0</v>
      </c>
      <c r="L452" s="111">
        <v>0</v>
      </c>
      <c r="M452" s="111" t="e">
        <f>'[7]03'!#REF!+'[7]04'!#REF!</f>
        <v>#REF!</v>
      </c>
      <c r="N452" s="111" t="e">
        <f t="shared" si="96"/>
        <v>#REF!</v>
      </c>
      <c r="O452" s="111" t="e">
        <f>'[7]07'!#REF!</f>
        <v>#REF!</v>
      </c>
      <c r="P452" s="111" t="e">
        <f t="shared" si="97"/>
        <v>#REF!</v>
      </c>
    </row>
    <row r="453" spans="1:16" ht="24.75" customHeight="1" hidden="1">
      <c r="A453" s="175" t="s">
        <v>19</v>
      </c>
      <c r="B453" s="43" t="s">
        <v>107</v>
      </c>
      <c r="C453" s="147">
        <f t="shared" si="100"/>
        <v>0</v>
      </c>
      <c r="D453" s="147">
        <f t="shared" si="101"/>
        <v>0</v>
      </c>
      <c r="E453" s="111">
        <v>0</v>
      </c>
      <c r="F453" s="111">
        <v>0</v>
      </c>
      <c r="G453" s="111">
        <v>0</v>
      </c>
      <c r="H453" s="111">
        <v>0</v>
      </c>
      <c r="I453" s="111">
        <v>0</v>
      </c>
      <c r="J453" s="111">
        <v>0</v>
      </c>
      <c r="K453" s="111">
        <v>0</v>
      </c>
      <c r="L453" s="111">
        <v>0</v>
      </c>
      <c r="M453" s="111" t="e">
        <f>'[7]03'!#REF!+'[7]04'!#REF!</f>
        <v>#REF!</v>
      </c>
      <c r="N453" s="111" t="e">
        <f t="shared" si="96"/>
        <v>#REF!</v>
      </c>
      <c r="O453" s="111" t="e">
        <f>'[7]07'!#REF!</f>
        <v>#REF!</v>
      </c>
      <c r="P453" s="111" t="e">
        <f t="shared" si="97"/>
        <v>#REF!</v>
      </c>
    </row>
    <row r="454" spans="1:16" ht="24.75" customHeight="1" hidden="1">
      <c r="A454" s="175" t="s">
        <v>22</v>
      </c>
      <c r="B454" s="32" t="s">
        <v>27</v>
      </c>
      <c r="C454" s="147">
        <f t="shared" si="100"/>
        <v>2537365</v>
      </c>
      <c r="D454" s="147">
        <f t="shared" si="101"/>
        <v>0</v>
      </c>
      <c r="E454" s="111">
        <v>0</v>
      </c>
      <c r="F454" s="111">
        <v>0</v>
      </c>
      <c r="G454" s="111">
        <v>0</v>
      </c>
      <c r="H454" s="111">
        <v>0</v>
      </c>
      <c r="I454" s="111">
        <v>0</v>
      </c>
      <c r="J454" s="111">
        <v>0</v>
      </c>
      <c r="K454" s="111">
        <v>0</v>
      </c>
      <c r="L454" s="111">
        <v>2537365</v>
      </c>
      <c r="M454" s="111" t="e">
        <f>'[7]03'!#REF!+'[7]04'!#REF!</f>
        <v>#REF!</v>
      </c>
      <c r="N454" s="111" t="e">
        <f t="shared" si="96"/>
        <v>#REF!</v>
      </c>
      <c r="O454" s="111" t="e">
        <f>'[7]07'!#REF!</f>
        <v>#REF!</v>
      </c>
      <c r="P454" s="111" t="e">
        <f t="shared" si="97"/>
        <v>#REF!</v>
      </c>
    </row>
    <row r="455" spans="1:16" ht="24.75" customHeight="1" hidden="1">
      <c r="A455" s="176" t="s">
        <v>108</v>
      </c>
      <c r="B455" s="38" t="s">
        <v>20</v>
      </c>
      <c r="C455" s="147">
        <f t="shared" si="100"/>
        <v>339107</v>
      </c>
      <c r="D455" s="147">
        <f t="shared" si="101"/>
        <v>339107</v>
      </c>
      <c r="E455" s="111">
        <v>205656</v>
      </c>
      <c r="F455" s="111">
        <v>0</v>
      </c>
      <c r="G455" s="111">
        <v>110640</v>
      </c>
      <c r="H455" s="111">
        <v>1500</v>
      </c>
      <c r="I455" s="111">
        <v>21311</v>
      </c>
      <c r="J455" s="111">
        <v>0</v>
      </c>
      <c r="K455" s="111">
        <v>0</v>
      </c>
      <c r="L455" s="111">
        <v>0</v>
      </c>
      <c r="M455" s="147" t="e">
        <f>'[7]03'!#REF!+'[7]04'!#REF!</f>
        <v>#REF!</v>
      </c>
      <c r="N455" s="147" t="e">
        <f t="shared" si="96"/>
        <v>#REF!</v>
      </c>
      <c r="O455" s="147" t="e">
        <f>'[7]07'!#REF!</f>
        <v>#REF!</v>
      </c>
      <c r="P455" s="147" t="e">
        <f t="shared" si="97"/>
        <v>#REF!</v>
      </c>
    </row>
    <row r="456" spans="1:16" ht="24.75" customHeight="1" hidden="1">
      <c r="A456" s="177" t="s">
        <v>195</v>
      </c>
      <c r="B456" s="151" t="s">
        <v>159</v>
      </c>
      <c r="C456" s="178">
        <f>(C447+C448+C449)/C446</f>
        <v>0.0189064706244979</v>
      </c>
      <c r="D456" s="179">
        <f aca="true" t="shared" si="102" ref="D456:L456">(D447+D448+D449)/D446</f>
        <v>0.4959655134298663</v>
      </c>
      <c r="E456" s="178">
        <f t="shared" si="102"/>
        <v>0.1712004522009468</v>
      </c>
      <c r="F456" s="178" t="e">
        <f t="shared" si="102"/>
        <v>#DIV/0!</v>
      </c>
      <c r="G456" s="178">
        <f t="shared" si="102"/>
        <v>0</v>
      </c>
      <c r="H456" s="178">
        <f t="shared" si="102"/>
        <v>0.7864077669902912</v>
      </c>
      <c r="I456" s="178" t="e">
        <f t="shared" si="102"/>
        <v>#DIV/0!</v>
      </c>
      <c r="J456" s="178">
        <f t="shared" si="102"/>
        <v>1</v>
      </c>
      <c r="K456" s="178" t="e">
        <f t="shared" si="102"/>
        <v>#DIV/0!</v>
      </c>
      <c r="L456" s="178">
        <f t="shared" si="102"/>
        <v>0.008550711916150077</v>
      </c>
      <c r="M456" s="18"/>
      <c r="N456" s="152"/>
      <c r="O456" s="152"/>
      <c r="P456" s="152"/>
    </row>
    <row r="457" spans="1:16" ht="17.25" hidden="1">
      <c r="A457" s="763" t="s">
        <v>190</v>
      </c>
      <c r="B457" s="763"/>
      <c r="C457" s="111">
        <f>C440-C443-C444-C445</f>
        <v>0</v>
      </c>
      <c r="D457" s="111">
        <f aca="true" t="shared" si="103" ref="D457:L457">D440-D443-D444-D445</f>
        <v>0</v>
      </c>
      <c r="E457" s="111">
        <f t="shared" si="103"/>
        <v>0</v>
      </c>
      <c r="F457" s="111">
        <f t="shared" si="103"/>
        <v>0</v>
      </c>
      <c r="G457" s="111">
        <f t="shared" si="103"/>
        <v>0</v>
      </c>
      <c r="H457" s="111">
        <f t="shared" si="103"/>
        <v>0</v>
      </c>
      <c r="I457" s="111">
        <f t="shared" si="103"/>
        <v>0</v>
      </c>
      <c r="J457" s="111">
        <f t="shared" si="103"/>
        <v>0</v>
      </c>
      <c r="K457" s="111">
        <f t="shared" si="103"/>
        <v>0</v>
      </c>
      <c r="L457" s="111">
        <f t="shared" si="103"/>
        <v>0</v>
      </c>
      <c r="M457" s="18"/>
      <c r="N457" s="152"/>
      <c r="O457" s="152"/>
      <c r="P457" s="152"/>
    </row>
    <row r="458" spans="1:16" ht="17.25" hidden="1">
      <c r="A458" s="683" t="s">
        <v>191</v>
      </c>
      <c r="B458" s="683"/>
      <c r="C458" s="111">
        <f>C445-C446-C455</f>
        <v>0</v>
      </c>
      <c r="D458" s="111">
        <f aca="true" t="shared" si="104" ref="D458:L458">D445-D446-D455</f>
        <v>0</v>
      </c>
      <c r="E458" s="111">
        <f t="shared" si="104"/>
        <v>0</v>
      </c>
      <c r="F458" s="111">
        <f t="shared" si="104"/>
        <v>0</v>
      </c>
      <c r="G458" s="111">
        <f t="shared" si="104"/>
        <v>0</v>
      </c>
      <c r="H458" s="111">
        <f t="shared" si="104"/>
        <v>0</v>
      </c>
      <c r="I458" s="111">
        <f t="shared" si="104"/>
        <v>0</v>
      </c>
      <c r="J458" s="111">
        <f t="shared" si="104"/>
        <v>0</v>
      </c>
      <c r="K458" s="111">
        <f t="shared" si="104"/>
        <v>0</v>
      </c>
      <c r="L458" s="111">
        <f t="shared" si="104"/>
        <v>0</v>
      </c>
      <c r="M458" s="18"/>
      <c r="N458" s="152"/>
      <c r="O458" s="152"/>
      <c r="P458" s="152"/>
    </row>
    <row r="459" spans="1:16" ht="18.75" hidden="1">
      <c r="A459" s="135"/>
      <c r="B459" s="180" t="s">
        <v>196</v>
      </c>
      <c r="C459" s="180"/>
      <c r="D459" s="181"/>
      <c r="E459" s="181"/>
      <c r="F459" s="181"/>
      <c r="G459" s="794" t="s">
        <v>196</v>
      </c>
      <c r="H459" s="794"/>
      <c r="I459" s="794"/>
      <c r="J459" s="794"/>
      <c r="K459" s="794"/>
      <c r="L459" s="794"/>
      <c r="M459" s="135"/>
      <c r="N459" s="135"/>
      <c r="O459" s="135"/>
      <c r="P459" s="135"/>
    </row>
    <row r="460" spans="1:16" ht="18.75" hidden="1">
      <c r="A460" s="795" t="s">
        <v>5</v>
      </c>
      <c r="B460" s="795"/>
      <c r="C460" s="795"/>
      <c r="D460" s="795"/>
      <c r="E460" s="181"/>
      <c r="F460" s="181"/>
      <c r="G460" s="182"/>
      <c r="H460" s="796" t="s">
        <v>197</v>
      </c>
      <c r="I460" s="796"/>
      <c r="J460" s="796"/>
      <c r="K460" s="796"/>
      <c r="L460" s="796"/>
      <c r="M460" s="135"/>
      <c r="N460" s="135"/>
      <c r="O460" s="135"/>
      <c r="P460" s="135"/>
    </row>
    <row r="461" ht="15" hidden="1"/>
    <row r="462" ht="15" hidden="1"/>
    <row r="463" ht="15" hidden="1"/>
    <row r="464" ht="15" hidden="1"/>
    <row r="465" ht="15" hidden="1"/>
    <row r="466" ht="15" hidden="1"/>
    <row r="467" ht="15" hidden="1"/>
    <row r="468" ht="15" hidden="1"/>
    <row r="469" ht="15" hidden="1"/>
    <row r="470" ht="15" hidden="1"/>
    <row r="471" ht="15" hidden="1"/>
    <row r="472" spans="1:13" ht="16.5" hidden="1">
      <c r="A472" s="733" t="s">
        <v>174</v>
      </c>
      <c r="B472" s="734"/>
      <c r="C472" s="169"/>
      <c r="D472" s="735" t="s">
        <v>175</v>
      </c>
      <c r="E472" s="735"/>
      <c r="F472" s="735"/>
      <c r="G472" s="735"/>
      <c r="H472" s="735"/>
      <c r="I472" s="735"/>
      <c r="J472" s="735"/>
      <c r="K472" s="775"/>
      <c r="L472" s="775"/>
      <c r="M472" s="135"/>
    </row>
    <row r="473" spans="1:13" ht="16.5" hidden="1">
      <c r="A473" s="672" t="s">
        <v>75</v>
      </c>
      <c r="B473" s="672"/>
      <c r="C473" s="672"/>
      <c r="D473" s="735" t="s">
        <v>176</v>
      </c>
      <c r="E473" s="735"/>
      <c r="F473" s="735"/>
      <c r="G473" s="735"/>
      <c r="H473" s="735"/>
      <c r="I473" s="735"/>
      <c r="J473" s="735"/>
      <c r="K473" s="776" t="s">
        <v>208</v>
      </c>
      <c r="L473" s="776"/>
      <c r="M473" s="135"/>
    </row>
    <row r="474" spans="1:13" ht="16.5" hidden="1">
      <c r="A474" s="672" t="s">
        <v>77</v>
      </c>
      <c r="B474" s="672"/>
      <c r="C474" s="10"/>
      <c r="D474" s="766" t="s">
        <v>193</v>
      </c>
      <c r="E474" s="766"/>
      <c r="F474" s="766"/>
      <c r="G474" s="766"/>
      <c r="H474" s="766"/>
      <c r="I474" s="766"/>
      <c r="J474" s="766"/>
      <c r="K474" s="775"/>
      <c r="L474" s="775"/>
      <c r="M474" s="135"/>
    </row>
    <row r="475" spans="1:13" ht="15.75" hidden="1">
      <c r="A475" s="13" t="s">
        <v>79</v>
      </c>
      <c r="B475" s="13"/>
      <c r="C475" s="14"/>
      <c r="D475" s="138"/>
      <c r="E475" s="138"/>
      <c r="F475" s="139"/>
      <c r="G475" s="139"/>
      <c r="H475" s="139"/>
      <c r="I475" s="139"/>
      <c r="J475" s="139"/>
      <c r="K475" s="779"/>
      <c r="L475" s="779"/>
      <c r="M475" s="135"/>
    </row>
    <row r="476" spans="1:13" ht="15.75" hidden="1">
      <c r="A476" s="138"/>
      <c r="B476" s="138" t="s">
        <v>194</v>
      </c>
      <c r="C476" s="138"/>
      <c r="D476" s="138"/>
      <c r="E476" s="138"/>
      <c r="F476" s="138"/>
      <c r="G476" s="138"/>
      <c r="H476" s="138"/>
      <c r="I476" s="138"/>
      <c r="J476" s="138"/>
      <c r="K476" s="780"/>
      <c r="L476" s="780"/>
      <c r="M476" s="135"/>
    </row>
    <row r="477" spans="1:13" ht="15.75" hidden="1">
      <c r="A477" s="781" t="s">
        <v>179</v>
      </c>
      <c r="B477" s="782"/>
      <c r="C477" s="787" t="s">
        <v>6</v>
      </c>
      <c r="D477" s="768" t="s">
        <v>180</v>
      </c>
      <c r="E477" s="768"/>
      <c r="F477" s="768"/>
      <c r="G477" s="768"/>
      <c r="H477" s="768"/>
      <c r="I477" s="768"/>
      <c r="J477" s="768"/>
      <c r="K477" s="768"/>
      <c r="L477" s="768"/>
      <c r="M477" s="135"/>
    </row>
    <row r="478" spans="1:13" ht="15.75" hidden="1">
      <c r="A478" s="783"/>
      <c r="B478" s="784"/>
      <c r="C478" s="787"/>
      <c r="D478" s="769" t="s">
        <v>182</v>
      </c>
      <c r="E478" s="770"/>
      <c r="F478" s="770"/>
      <c r="G478" s="770"/>
      <c r="H478" s="770"/>
      <c r="I478" s="770"/>
      <c r="J478" s="771"/>
      <c r="K478" s="772" t="s">
        <v>183</v>
      </c>
      <c r="L478" s="772" t="s">
        <v>184</v>
      </c>
      <c r="M478" s="135"/>
    </row>
    <row r="479" spans="1:13" ht="15.75" hidden="1">
      <c r="A479" s="783"/>
      <c r="B479" s="784"/>
      <c r="C479" s="787"/>
      <c r="D479" s="790" t="s">
        <v>92</v>
      </c>
      <c r="E479" s="791" t="s">
        <v>93</v>
      </c>
      <c r="F479" s="792"/>
      <c r="G479" s="792"/>
      <c r="H479" s="792"/>
      <c r="I479" s="792"/>
      <c r="J479" s="793"/>
      <c r="K479" s="773"/>
      <c r="L479" s="788"/>
      <c r="M479" s="135"/>
    </row>
    <row r="480" spans="1:16" ht="15.75" hidden="1">
      <c r="A480" s="785"/>
      <c r="B480" s="786"/>
      <c r="C480" s="787"/>
      <c r="D480" s="790"/>
      <c r="E480" s="170" t="s">
        <v>46</v>
      </c>
      <c r="F480" s="170" t="s">
        <v>47</v>
      </c>
      <c r="G480" s="170" t="s">
        <v>48</v>
      </c>
      <c r="H480" s="170" t="s">
        <v>49</v>
      </c>
      <c r="I480" s="170" t="s">
        <v>50</v>
      </c>
      <c r="J480" s="170" t="s">
        <v>51</v>
      </c>
      <c r="K480" s="774"/>
      <c r="L480" s="789"/>
      <c r="M480" s="760" t="s">
        <v>185</v>
      </c>
      <c r="N480" s="760"/>
      <c r="O480" s="760"/>
      <c r="P480" s="760"/>
    </row>
    <row r="481" spans="1:16" ht="15" hidden="1">
      <c r="A481" s="777" t="s">
        <v>0</v>
      </c>
      <c r="B481" s="778"/>
      <c r="C481" s="171">
        <v>1</v>
      </c>
      <c r="D481" s="172">
        <v>2</v>
      </c>
      <c r="E481" s="171">
        <v>3</v>
      </c>
      <c r="F481" s="172">
        <v>4</v>
      </c>
      <c r="G481" s="171">
        <v>5</v>
      </c>
      <c r="H481" s="172">
        <v>6</v>
      </c>
      <c r="I481" s="171">
        <v>7</v>
      </c>
      <c r="J481" s="172">
        <v>8</v>
      </c>
      <c r="K481" s="171">
        <v>9</v>
      </c>
      <c r="L481" s="172">
        <v>10</v>
      </c>
      <c r="M481" s="143" t="s">
        <v>186</v>
      </c>
      <c r="N481" s="144" t="s">
        <v>187</v>
      </c>
      <c r="O481" s="144" t="s">
        <v>188</v>
      </c>
      <c r="P481" s="144" t="s">
        <v>189</v>
      </c>
    </row>
    <row r="482" spans="1:16" ht="24.75" customHeight="1" hidden="1">
      <c r="A482" s="173" t="s">
        <v>9</v>
      </c>
      <c r="B482" s="174" t="s">
        <v>97</v>
      </c>
      <c r="C482" s="147">
        <f>C483+C484</f>
        <v>922525</v>
      </c>
      <c r="D482" s="147">
        <f aca="true" t="shared" si="105" ref="D482:L482">D483+D484</f>
        <v>186914</v>
      </c>
      <c r="E482" s="147">
        <f t="shared" si="105"/>
        <v>67241</v>
      </c>
      <c r="F482" s="147">
        <f t="shared" si="105"/>
        <v>0</v>
      </c>
      <c r="G482" s="147">
        <f t="shared" si="105"/>
        <v>33200</v>
      </c>
      <c r="H482" s="147">
        <f t="shared" si="105"/>
        <v>8506</v>
      </c>
      <c r="I482" s="147">
        <f t="shared" si="105"/>
        <v>63550</v>
      </c>
      <c r="J482" s="147">
        <f t="shared" si="105"/>
        <v>14417</v>
      </c>
      <c r="K482" s="147">
        <f t="shared" si="105"/>
        <v>28000</v>
      </c>
      <c r="L482" s="147">
        <f t="shared" si="105"/>
        <v>707611</v>
      </c>
      <c r="M482" s="147" t="e">
        <f>'[7]03'!#REF!+'[7]04'!#REF!</f>
        <v>#REF!</v>
      </c>
      <c r="N482" s="147" t="e">
        <f>C482-M482</f>
        <v>#REF!</v>
      </c>
      <c r="O482" s="147" t="e">
        <f>'[7]07'!#REF!</f>
        <v>#REF!</v>
      </c>
      <c r="P482" s="147" t="e">
        <f>C482-O482</f>
        <v>#REF!</v>
      </c>
    </row>
    <row r="483" spans="1:16" ht="24.75" customHeight="1" hidden="1">
      <c r="A483" s="175">
        <v>1</v>
      </c>
      <c r="B483" s="32" t="s">
        <v>21</v>
      </c>
      <c r="C483" s="147">
        <f>D483+K483+L483</f>
        <v>642794</v>
      </c>
      <c r="D483" s="147">
        <f>E483+F483+G483+H483+I483+J483</f>
        <v>146594</v>
      </c>
      <c r="E483" s="111">
        <v>52394</v>
      </c>
      <c r="F483" s="111"/>
      <c r="G483" s="111">
        <v>33200</v>
      </c>
      <c r="H483" s="111"/>
      <c r="I483" s="111">
        <v>61000</v>
      </c>
      <c r="J483" s="111"/>
      <c r="K483" s="111"/>
      <c r="L483" s="111">
        <v>496200</v>
      </c>
      <c r="M483" s="111" t="e">
        <f>'[7]03'!#REF!+'[7]04'!#REF!</f>
        <v>#REF!</v>
      </c>
      <c r="N483" s="111" t="e">
        <f aca="true" t="shared" si="106" ref="N483:N497">C483-M483</f>
        <v>#REF!</v>
      </c>
      <c r="O483" s="111" t="e">
        <f>'[7]07'!#REF!</f>
        <v>#REF!</v>
      </c>
      <c r="P483" s="111" t="e">
        <f aca="true" t="shared" si="107" ref="P483:P497">C483-O483</f>
        <v>#REF!</v>
      </c>
    </row>
    <row r="484" spans="1:16" ht="24.75" customHeight="1" hidden="1">
      <c r="A484" s="175">
        <v>2</v>
      </c>
      <c r="B484" s="32" t="s">
        <v>98</v>
      </c>
      <c r="C484" s="147">
        <f>D484+K484+L484</f>
        <v>279731</v>
      </c>
      <c r="D484" s="147">
        <f>E484+F484+G484+H484+I484+J484</f>
        <v>40320</v>
      </c>
      <c r="E484" s="111">
        <v>14847</v>
      </c>
      <c r="F484" s="111"/>
      <c r="G484" s="111"/>
      <c r="H484" s="111">
        <v>8506</v>
      </c>
      <c r="I484" s="111">
        <v>2550</v>
      </c>
      <c r="J484" s="111">
        <v>14417</v>
      </c>
      <c r="K484" s="111">
        <v>28000</v>
      </c>
      <c r="L484" s="111">
        <v>211411</v>
      </c>
      <c r="M484" s="111" t="e">
        <f>'[7]03'!#REF!+'[7]04'!#REF!</f>
        <v>#REF!</v>
      </c>
      <c r="N484" s="111" t="e">
        <f t="shared" si="106"/>
        <v>#REF!</v>
      </c>
      <c r="O484" s="111" t="e">
        <f>'[7]07'!#REF!</f>
        <v>#REF!</v>
      </c>
      <c r="P484" s="111" t="e">
        <f t="shared" si="107"/>
        <v>#REF!</v>
      </c>
    </row>
    <row r="485" spans="1:16" ht="24.75" customHeight="1" hidden="1">
      <c r="A485" s="176" t="s">
        <v>10</v>
      </c>
      <c r="B485" s="38" t="s">
        <v>99</v>
      </c>
      <c r="C485" s="147">
        <f>D485+K485+L485</f>
        <v>950</v>
      </c>
      <c r="D485" s="147">
        <f>E485+F485+G485+H485+I485+J485</f>
        <v>950</v>
      </c>
      <c r="E485" s="111">
        <v>650</v>
      </c>
      <c r="F485" s="111"/>
      <c r="G485" s="111"/>
      <c r="H485" s="111"/>
      <c r="I485" s="111">
        <v>300</v>
      </c>
      <c r="J485" s="111"/>
      <c r="K485" s="111"/>
      <c r="L485" s="111"/>
      <c r="M485" s="111" t="e">
        <f>'[7]03'!#REF!+'[7]04'!#REF!</f>
        <v>#REF!</v>
      </c>
      <c r="N485" s="111" t="e">
        <f t="shared" si="106"/>
        <v>#REF!</v>
      </c>
      <c r="O485" s="111" t="e">
        <f>'[7]07'!#REF!</f>
        <v>#REF!</v>
      </c>
      <c r="P485" s="111" t="e">
        <f t="shared" si="107"/>
        <v>#REF!</v>
      </c>
    </row>
    <row r="486" spans="1:16" ht="24.75" customHeight="1" hidden="1">
      <c r="A486" s="176" t="s">
        <v>11</v>
      </c>
      <c r="B486" s="38" t="s">
        <v>100</v>
      </c>
      <c r="C486" s="147">
        <f>D486+K486+L486</f>
        <v>0</v>
      </c>
      <c r="D486" s="147">
        <f>E486+F486+G486+H486+I486+J486</f>
        <v>0</v>
      </c>
      <c r="E486" s="111"/>
      <c r="F486" s="111"/>
      <c r="G486" s="111"/>
      <c r="H486" s="111"/>
      <c r="I486" s="111"/>
      <c r="J486" s="111"/>
      <c r="K486" s="111"/>
      <c r="L486" s="111"/>
      <c r="M486" s="111" t="e">
        <f>'[7]03'!#REF!+'[7]04'!#REF!</f>
        <v>#REF!</v>
      </c>
      <c r="N486" s="111" t="e">
        <f t="shared" si="106"/>
        <v>#REF!</v>
      </c>
      <c r="O486" s="111" t="e">
        <f>'[7]07'!#REF!</f>
        <v>#REF!</v>
      </c>
      <c r="P486" s="111" t="e">
        <f t="shared" si="107"/>
        <v>#REF!</v>
      </c>
    </row>
    <row r="487" spans="1:16" ht="24.75" customHeight="1" hidden="1">
      <c r="A487" s="176" t="s">
        <v>12</v>
      </c>
      <c r="B487" s="38" t="s">
        <v>4</v>
      </c>
      <c r="C487" s="147">
        <f>C488+C497</f>
        <v>921575</v>
      </c>
      <c r="D487" s="147">
        <f aca="true" t="shared" si="108" ref="D487:L487">D488+D497</f>
        <v>185964</v>
      </c>
      <c r="E487" s="147">
        <f t="shared" si="108"/>
        <v>66591</v>
      </c>
      <c r="F487" s="147">
        <f t="shared" si="108"/>
        <v>0</v>
      </c>
      <c r="G487" s="147">
        <f t="shared" si="108"/>
        <v>33200</v>
      </c>
      <c r="H487" s="147">
        <f t="shared" si="108"/>
        <v>8506</v>
      </c>
      <c r="I487" s="147">
        <f t="shared" si="108"/>
        <v>63250</v>
      </c>
      <c r="J487" s="147">
        <f t="shared" si="108"/>
        <v>14417</v>
      </c>
      <c r="K487" s="147">
        <f t="shared" si="108"/>
        <v>28000</v>
      </c>
      <c r="L487" s="147">
        <f t="shared" si="108"/>
        <v>707611</v>
      </c>
      <c r="M487" s="147" t="e">
        <f>'[7]03'!#REF!+'[7]04'!#REF!</f>
        <v>#REF!</v>
      </c>
      <c r="N487" s="147" t="e">
        <f t="shared" si="106"/>
        <v>#REF!</v>
      </c>
      <c r="O487" s="147" t="e">
        <f>'[7]07'!#REF!</f>
        <v>#REF!</v>
      </c>
      <c r="P487" s="147" t="e">
        <f t="shared" si="107"/>
        <v>#REF!</v>
      </c>
    </row>
    <row r="488" spans="1:16" ht="24.75" customHeight="1" hidden="1">
      <c r="A488" s="176" t="s">
        <v>101</v>
      </c>
      <c r="B488" s="41" t="s">
        <v>1</v>
      </c>
      <c r="C488" s="147">
        <f>SUM(C489:C496)</f>
        <v>798931</v>
      </c>
      <c r="D488" s="147">
        <f aca="true" t="shared" si="109" ref="D488:L488">SUM(D489:D496)</f>
        <v>63320</v>
      </c>
      <c r="E488" s="147">
        <f t="shared" si="109"/>
        <v>40397</v>
      </c>
      <c r="F488" s="147">
        <f t="shared" si="109"/>
        <v>0</v>
      </c>
      <c r="G488" s="147">
        <f t="shared" si="109"/>
        <v>0</v>
      </c>
      <c r="H488" s="147">
        <f t="shared" si="109"/>
        <v>8506</v>
      </c>
      <c r="I488" s="147">
        <f t="shared" si="109"/>
        <v>0</v>
      </c>
      <c r="J488" s="147">
        <f t="shared" si="109"/>
        <v>14417</v>
      </c>
      <c r="K488" s="147">
        <f t="shared" si="109"/>
        <v>28000</v>
      </c>
      <c r="L488" s="147">
        <f t="shared" si="109"/>
        <v>707611</v>
      </c>
      <c r="M488" s="147" t="e">
        <f>'[7]03'!#REF!+'[7]04'!#REF!</f>
        <v>#REF!</v>
      </c>
      <c r="N488" s="147" t="e">
        <f t="shared" si="106"/>
        <v>#REF!</v>
      </c>
      <c r="O488" s="147" t="e">
        <f>'[7]07'!#REF!</f>
        <v>#REF!</v>
      </c>
      <c r="P488" s="147" t="e">
        <f t="shared" si="107"/>
        <v>#REF!</v>
      </c>
    </row>
    <row r="489" spans="1:16" ht="24.75" customHeight="1" hidden="1">
      <c r="A489" s="175" t="s">
        <v>13</v>
      </c>
      <c r="B489" s="32" t="s">
        <v>102</v>
      </c>
      <c r="C489" s="147">
        <f aca="true" t="shared" si="110" ref="C489:C497">D489+K489+L489</f>
        <v>98600</v>
      </c>
      <c r="D489" s="147">
        <f aca="true" t="shared" si="111" ref="D489:D497">E489+F489+G489+H489+I489+J489</f>
        <v>34320</v>
      </c>
      <c r="E489" s="111">
        <v>11397</v>
      </c>
      <c r="F489" s="111"/>
      <c r="G489" s="111"/>
      <c r="H489" s="111">
        <v>8506</v>
      </c>
      <c r="I489" s="111"/>
      <c r="J489" s="111">
        <v>14417</v>
      </c>
      <c r="K489" s="111">
        <v>28000</v>
      </c>
      <c r="L489" s="111">
        <v>36280</v>
      </c>
      <c r="M489" s="111" t="e">
        <f>'[7]03'!#REF!+'[7]04'!#REF!</f>
        <v>#REF!</v>
      </c>
      <c r="N489" s="111" t="e">
        <f t="shared" si="106"/>
        <v>#REF!</v>
      </c>
      <c r="O489" s="111" t="e">
        <f>'[7]07'!#REF!</f>
        <v>#REF!</v>
      </c>
      <c r="P489" s="111" t="e">
        <f t="shared" si="107"/>
        <v>#REF!</v>
      </c>
    </row>
    <row r="490" spans="1:16" ht="24.75" customHeight="1" hidden="1">
      <c r="A490" s="175" t="s">
        <v>14</v>
      </c>
      <c r="B490" s="32" t="s">
        <v>103</v>
      </c>
      <c r="C490" s="147">
        <f t="shared" si="110"/>
        <v>0</v>
      </c>
      <c r="D490" s="147">
        <f t="shared" si="111"/>
        <v>0</v>
      </c>
      <c r="E490" s="111"/>
      <c r="F490" s="111"/>
      <c r="G490" s="111"/>
      <c r="H490" s="111"/>
      <c r="I490" s="111"/>
      <c r="J490" s="111"/>
      <c r="K490" s="111"/>
      <c r="L490" s="111"/>
      <c r="M490" s="111" t="e">
        <f>'[7]03'!#REF!+'[7]04'!#REF!</f>
        <v>#REF!</v>
      </c>
      <c r="N490" s="111" t="e">
        <f t="shared" si="106"/>
        <v>#REF!</v>
      </c>
      <c r="O490" s="111" t="e">
        <f>'[7]07'!#REF!</f>
        <v>#REF!</v>
      </c>
      <c r="P490" s="111" t="e">
        <f t="shared" si="107"/>
        <v>#REF!</v>
      </c>
    </row>
    <row r="491" spans="1:16" ht="24.75" customHeight="1" hidden="1">
      <c r="A491" s="175" t="s">
        <v>15</v>
      </c>
      <c r="B491" s="32" t="s">
        <v>158</v>
      </c>
      <c r="C491" s="147">
        <f t="shared" si="110"/>
        <v>0</v>
      </c>
      <c r="D491" s="147">
        <f t="shared" si="111"/>
        <v>0</v>
      </c>
      <c r="E491" s="111"/>
      <c r="F491" s="111"/>
      <c r="G491" s="111"/>
      <c r="H491" s="111"/>
      <c r="I491" s="111"/>
      <c r="J491" s="111"/>
      <c r="K491" s="111"/>
      <c r="L491" s="111"/>
      <c r="M491" s="111" t="e">
        <f>'[7]03'!#REF!</f>
        <v>#REF!</v>
      </c>
      <c r="N491" s="111" t="e">
        <f t="shared" si="106"/>
        <v>#REF!</v>
      </c>
      <c r="O491" s="111" t="e">
        <f>'[7]07'!#REF!</f>
        <v>#REF!</v>
      </c>
      <c r="P491" s="111" t="e">
        <f t="shared" si="107"/>
        <v>#REF!</v>
      </c>
    </row>
    <row r="492" spans="1:16" ht="24.75" customHeight="1" hidden="1">
      <c r="A492" s="175" t="s">
        <v>16</v>
      </c>
      <c r="B492" s="32" t="s">
        <v>104</v>
      </c>
      <c r="C492" s="147">
        <f t="shared" si="110"/>
        <v>236331</v>
      </c>
      <c r="D492" s="147">
        <f t="shared" si="111"/>
        <v>29000</v>
      </c>
      <c r="E492" s="111">
        <v>29000</v>
      </c>
      <c r="F492" s="111"/>
      <c r="G492" s="111"/>
      <c r="H492" s="111"/>
      <c r="I492" s="111"/>
      <c r="J492" s="111"/>
      <c r="K492" s="111"/>
      <c r="L492" s="111">
        <v>207331</v>
      </c>
      <c r="M492" s="111" t="e">
        <f>'[7]03'!#REF!+'[7]04'!#REF!</f>
        <v>#REF!</v>
      </c>
      <c r="N492" s="111" t="e">
        <f t="shared" si="106"/>
        <v>#REF!</v>
      </c>
      <c r="O492" s="111" t="e">
        <f>'[7]07'!#REF!</f>
        <v>#REF!</v>
      </c>
      <c r="P492" s="111" t="e">
        <f t="shared" si="107"/>
        <v>#REF!</v>
      </c>
    </row>
    <row r="493" spans="1:16" ht="24.75" customHeight="1" hidden="1">
      <c r="A493" s="175" t="s">
        <v>17</v>
      </c>
      <c r="B493" s="32" t="s">
        <v>105</v>
      </c>
      <c r="C493" s="147">
        <f t="shared" si="110"/>
        <v>464000</v>
      </c>
      <c r="D493" s="147">
        <f t="shared" si="111"/>
        <v>0</v>
      </c>
      <c r="E493" s="111"/>
      <c r="F493" s="111"/>
      <c r="G493" s="111"/>
      <c r="H493" s="111"/>
      <c r="I493" s="111"/>
      <c r="J493" s="111"/>
      <c r="K493" s="111"/>
      <c r="L493" s="111">
        <v>464000</v>
      </c>
      <c r="M493" s="111" t="e">
        <f>'[7]03'!#REF!+'[7]04'!#REF!</f>
        <v>#REF!</v>
      </c>
      <c r="N493" s="111" t="e">
        <f t="shared" si="106"/>
        <v>#REF!</v>
      </c>
      <c r="O493" s="111" t="e">
        <f>'[7]07'!#REF!</f>
        <v>#REF!</v>
      </c>
      <c r="P493" s="111" t="e">
        <f t="shared" si="107"/>
        <v>#REF!</v>
      </c>
    </row>
    <row r="494" spans="1:16" ht="24.75" customHeight="1" hidden="1">
      <c r="A494" s="175" t="s">
        <v>18</v>
      </c>
      <c r="B494" s="32" t="s">
        <v>106</v>
      </c>
      <c r="C494" s="147">
        <f t="shared" si="110"/>
        <v>0</v>
      </c>
      <c r="D494" s="147">
        <f t="shared" si="111"/>
        <v>0</v>
      </c>
      <c r="E494" s="111"/>
      <c r="F494" s="111"/>
      <c r="G494" s="111"/>
      <c r="H494" s="111"/>
      <c r="I494" s="111"/>
      <c r="J494" s="111"/>
      <c r="K494" s="111"/>
      <c r="L494" s="111"/>
      <c r="M494" s="111" t="e">
        <f>'[7]03'!#REF!+'[7]04'!#REF!</f>
        <v>#REF!</v>
      </c>
      <c r="N494" s="111" t="e">
        <f t="shared" si="106"/>
        <v>#REF!</v>
      </c>
      <c r="O494" s="111" t="e">
        <f>'[7]07'!#REF!</f>
        <v>#REF!</v>
      </c>
      <c r="P494" s="111" t="e">
        <f t="shared" si="107"/>
        <v>#REF!</v>
      </c>
    </row>
    <row r="495" spans="1:16" ht="24.75" customHeight="1" hidden="1">
      <c r="A495" s="175" t="s">
        <v>19</v>
      </c>
      <c r="B495" s="43" t="s">
        <v>107</v>
      </c>
      <c r="C495" s="147">
        <f t="shared" si="110"/>
        <v>0</v>
      </c>
      <c r="D495" s="147">
        <f t="shared" si="111"/>
        <v>0</v>
      </c>
      <c r="E495" s="111"/>
      <c r="F495" s="111"/>
      <c r="G495" s="111"/>
      <c r="H495" s="111"/>
      <c r="I495" s="111"/>
      <c r="J495" s="111"/>
      <c r="K495" s="111"/>
      <c r="L495" s="111"/>
      <c r="M495" s="111" t="e">
        <f>'[7]03'!#REF!+'[7]04'!#REF!</f>
        <v>#REF!</v>
      </c>
      <c r="N495" s="111" t="e">
        <f t="shared" si="106"/>
        <v>#REF!</v>
      </c>
      <c r="O495" s="111" t="e">
        <f>'[7]07'!#REF!</f>
        <v>#REF!</v>
      </c>
      <c r="P495" s="111" t="e">
        <f t="shared" si="107"/>
        <v>#REF!</v>
      </c>
    </row>
    <row r="496" spans="1:16" ht="24.75" customHeight="1" hidden="1">
      <c r="A496" s="175" t="s">
        <v>22</v>
      </c>
      <c r="B496" s="32" t="s">
        <v>27</v>
      </c>
      <c r="C496" s="147">
        <f t="shared" si="110"/>
        <v>0</v>
      </c>
      <c r="D496" s="147">
        <f t="shared" si="111"/>
        <v>0</v>
      </c>
      <c r="E496" s="111"/>
      <c r="F496" s="111"/>
      <c r="G496" s="111"/>
      <c r="H496" s="111"/>
      <c r="I496" s="111"/>
      <c r="J496" s="111"/>
      <c r="K496" s="111"/>
      <c r="L496" s="111"/>
      <c r="M496" s="111" t="e">
        <f>'[7]03'!#REF!+'[7]04'!#REF!</f>
        <v>#REF!</v>
      </c>
      <c r="N496" s="111" t="e">
        <f t="shared" si="106"/>
        <v>#REF!</v>
      </c>
      <c r="O496" s="111" t="e">
        <f>'[7]07'!#REF!</f>
        <v>#REF!</v>
      </c>
      <c r="P496" s="111" t="e">
        <f t="shared" si="107"/>
        <v>#REF!</v>
      </c>
    </row>
    <row r="497" spans="1:16" ht="24.75" customHeight="1" hidden="1">
      <c r="A497" s="176" t="s">
        <v>108</v>
      </c>
      <c r="B497" s="38" t="s">
        <v>20</v>
      </c>
      <c r="C497" s="147">
        <f t="shared" si="110"/>
        <v>122644</v>
      </c>
      <c r="D497" s="147">
        <f t="shared" si="111"/>
        <v>122644</v>
      </c>
      <c r="E497" s="111">
        <v>26194</v>
      </c>
      <c r="F497" s="111"/>
      <c r="G497" s="111">
        <v>33200</v>
      </c>
      <c r="H497" s="111"/>
      <c r="I497" s="111">
        <v>63250</v>
      </c>
      <c r="J497" s="111"/>
      <c r="K497" s="111"/>
      <c r="L497" s="111"/>
      <c r="M497" s="147" t="e">
        <f>'[7]03'!#REF!+'[7]04'!#REF!</f>
        <v>#REF!</v>
      </c>
      <c r="N497" s="147" t="e">
        <f t="shared" si="106"/>
        <v>#REF!</v>
      </c>
      <c r="O497" s="147" t="e">
        <f>'[7]07'!#REF!</f>
        <v>#REF!</v>
      </c>
      <c r="P497" s="147" t="e">
        <f t="shared" si="107"/>
        <v>#REF!</v>
      </c>
    </row>
    <row r="498" spans="1:16" ht="24.75" customHeight="1" hidden="1">
      <c r="A498" s="177" t="s">
        <v>195</v>
      </c>
      <c r="B498" s="151" t="s">
        <v>159</v>
      </c>
      <c r="C498" s="178">
        <f>(C489+C490+C491)/C488</f>
        <v>0.12341491317773375</v>
      </c>
      <c r="D498" s="179">
        <f aca="true" t="shared" si="112" ref="D498:L498">(D489+D490+D491)/D488</f>
        <v>0.542008843967151</v>
      </c>
      <c r="E498" s="178">
        <f t="shared" si="112"/>
        <v>0.28212491026561376</v>
      </c>
      <c r="F498" s="178" t="e">
        <f t="shared" si="112"/>
        <v>#DIV/0!</v>
      </c>
      <c r="G498" s="178" t="e">
        <f t="shared" si="112"/>
        <v>#DIV/0!</v>
      </c>
      <c r="H498" s="178">
        <f t="shared" si="112"/>
        <v>1</v>
      </c>
      <c r="I498" s="178" t="e">
        <f t="shared" si="112"/>
        <v>#DIV/0!</v>
      </c>
      <c r="J498" s="178">
        <f t="shared" si="112"/>
        <v>1</v>
      </c>
      <c r="K498" s="178">
        <f t="shared" si="112"/>
        <v>1</v>
      </c>
      <c r="L498" s="178">
        <f t="shared" si="112"/>
        <v>0.05127110799577734</v>
      </c>
      <c r="M498" s="18"/>
      <c r="N498" s="152"/>
      <c r="O498" s="152"/>
      <c r="P498" s="152"/>
    </row>
    <row r="499" spans="1:16" ht="17.25" hidden="1">
      <c r="A499" s="763" t="s">
        <v>190</v>
      </c>
      <c r="B499" s="763"/>
      <c r="C499" s="111">
        <f>C482-C485-C486-C487</f>
        <v>0</v>
      </c>
      <c r="D499" s="111">
        <f aca="true" t="shared" si="113" ref="D499:L499">D482-D485-D486-D487</f>
        <v>0</v>
      </c>
      <c r="E499" s="111">
        <f t="shared" si="113"/>
        <v>0</v>
      </c>
      <c r="F499" s="111">
        <f t="shared" si="113"/>
        <v>0</v>
      </c>
      <c r="G499" s="111">
        <f t="shared" si="113"/>
        <v>0</v>
      </c>
      <c r="H499" s="111">
        <f t="shared" si="113"/>
        <v>0</v>
      </c>
      <c r="I499" s="111">
        <f t="shared" si="113"/>
        <v>0</v>
      </c>
      <c r="J499" s="111">
        <f t="shared" si="113"/>
        <v>0</v>
      </c>
      <c r="K499" s="111">
        <f t="shared" si="113"/>
        <v>0</v>
      </c>
      <c r="L499" s="111">
        <f t="shared" si="113"/>
        <v>0</v>
      </c>
      <c r="M499" s="18"/>
      <c r="N499" s="152"/>
      <c r="O499" s="152"/>
      <c r="P499" s="152"/>
    </row>
    <row r="500" spans="1:16" ht="17.25" hidden="1">
      <c r="A500" s="683" t="s">
        <v>191</v>
      </c>
      <c r="B500" s="683"/>
      <c r="C500" s="111">
        <f>C487-C488-C497</f>
        <v>0</v>
      </c>
      <c r="D500" s="111">
        <f aca="true" t="shared" si="114" ref="D500:L500">D487-D488-D497</f>
        <v>0</v>
      </c>
      <c r="E500" s="111">
        <f t="shared" si="114"/>
        <v>0</v>
      </c>
      <c r="F500" s="111">
        <f t="shared" si="114"/>
        <v>0</v>
      </c>
      <c r="G500" s="111">
        <f t="shared" si="114"/>
        <v>0</v>
      </c>
      <c r="H500" s="111">
        <f t="shared" si="114"/>
        <v>0</v>
      </c>
      <c r="I500" s="111">
        <f t="shared" si="114"/>
        <v>0</v>
      </c>
      <c r="J500" s="111">
        <f t="shared" si="114"/>
        <v>0</v>
      </c>
      <c r="K500" s="111">
        <f t="shared" si="114"/>
        <v>0</v>
      </c>
      <c r="L500" s="111">
        <f t="shared" si="114"/>
        <v>0</v>
      </c>
      <c r="M500" s="18"/>
      <c r="N500" s="152"/>
      <c r="O500" s="152"/>
      <c r="P500" s="152"/>
    </row>
    <row r="501" spans="1:16" ht="18.75" hidden="1">
      <c r="A501" s="135"/>
      <c r="B501" s="180" t="s">
        <v>196</v>
      </c>
      <c r="C501" s="180"/>
      <c r="D501" s="181"/>
      <c r="E501" s="181"/>
      <c r="F501" s="181"/>
      <c r="G501" s="794" t="s">
        <v>196</v>
      </c>
      <c r="H501" s="794"/>
      <c r="I501" s="794"/>
      <c r="J501" s="794"/>
      <c r="K501" s="794"/>
      <c r="L501" s="794"/>
      <c r="M501" s="135"/>
      <c r="N501" s="135"/>
      <c r="O501" s="135"/>
      <c r="P501" s="135"/>
    </row>
    <row r="502" spans="1:16" ht="18.75" hidden="1">
      <c r="A502" s="795" t="s">
        <v>5</v>
      </c>
      <c r="B502" s="795"/>
      <c r="C502" s="795"/>
      <c r="D502" s="795"/>
      <c r="E502" s="181"/>
      <c r="F502" s="181"/>
      <c r="G502" s="182"/>
      <c r="H502" s="796" t="s">
        <v>197</v>
      </c>
      <c r="I502" s="796"/>
      <c r="J502" s="796"/>
      <c r="K502" s="796"/>
      <c r="L502" s="796"/>
      <c r="M502" s="135"/>
      <c r="N502" s="135"/>
      <c r="O502" s="135"/>
      <c r="P502" s="135"/>
    </row>
    <row r="503" ht="15" hidden="1"/>
    <row r="504" ht="15" hidden="1"/>
    <row r="505" ht="15" hidden="1"/>
    <row r="506" ht="15" hidden="1"/>
    <row r="507" ht="15" hidden="1"/>
    <row r="508" ht="15" hidden="1"/>
    <row r="509" ht="15" hidden="1"/>
    <row r="510" ht="15" hidden="1"/>
    <row r="511" ht="15" hidden="1"/>
    <row r="512" ht="15" hidden="1"/>
    <row r="513" ht="15" hidden="1"/>
    <row r="514" ht="15" hidden="1"/>
    <row r="515" spans="1:13" ht="16.5" hidden="1">
      <c r="A515" s="733" t="s">
        <v>174</v>
      </c>
      <c r="B515" s="734"/>
      <c r="C515" s="169"/>
      <c r="D515" s="735" t="s">
        <v>175</v>
      </c>
      <c r="E515" s="735"/>
      <c r="F515" s="735"/>
      <c r="G515" s="735"/>
      <c r="H515" s="735"/>
      <c r="I515" s="735"/>
      <c r="J515" s="735"/>
      <c r="K515" s="775"/>
      <c r="L515" s="775"/>
      <c r="M515" s="135"/>
    </row>
    <row r="516" spans="1:13" ht="16.5" hidden="1">
      <c r="A516" s="672" t="s">
        <v>75</v>
      </c>
      <c r="B516" s="672"/>
      <c r="C516" s="672"/>
      <c r="D516" s="735" t="s">
        <v>176</v>
      </c>
      <c r="E516" s="735"/>
      <c r="F516" s="735"/>
      <c r="G516" s="735"/>
      <c r="H516" s="735"/>
      <c r="I516" s="735"/>
      <c r="J516" s="735"/>
      <c r="K516" s="776" t="s">
        <v>209</v>
      </c>
      <c r="L516" s="776"/>
      <c r="M516" s="135"/>
    </row>
    <row r="517" spans="1:13" ht="16.5" hidden="1">
      <c r="A517" s="672" t="s">
        <v>77</v>
      </c>
      <c r="B517" s="672"/>
      <c r="C517" s="10"/>
      <c r="D517" s="766" t="s">
        <v>200</v>
      </c>
      <c r="E517" s="766"/>
      <c r="F517" s="766"/>
      <c r="G517" s="766"/>
      <c r="H517" s="766"/>
      <c r="I517" s="766"/>
      <c r="J517" s="766"/>
      <c r="K517" s="775"/>
      <c r="L517" s="775"/>
      <c r="M517" s="135"/>
    </row>
    <row r="518" spans="1:13" ht="15.75" hidden="1">
      <c r="A518" s="13" t="s">
        <v>79</v>
      </c>
      <c r="B518" s="13"/>
      <c r="C518" s="14"/>
      <c r="D518" s="138"/>
      <c r="E518" s="138"/>
      <c r="F518" s="139"/>
      <c r="G518" s="139"/>
      <c r="H518" s="139"/>
      <c r="I518" s="139"/>
      <c r="J518" s="139"/>
      <c r="K518" s="779"/>
      <c r="L518" s="779"/>
      <c r="M518" s="135"/>
    </row>
    <row r="519" spans="1:13" ht="15.75" hidden="1">
      <c r="A519" s="138"/>
      <c r="B519" s="138" t="s">
        <v>194</v>
      </c>
      <c r="C519" s="138"/>
      <c r="D519" s="138"/>
      <c r="E519" s="138"/>
      <c r="F519" s="138"/>
      <c r="G519" s="138"/>
      <c r="H519" s="138"/>
      <c r="I519" s="138"/>
      <c r="J519" s="138"/>
      <c r="K519" s="780"/>
      <c r="L519" s="780"/>
      <c r="M519" s="135"/>
    </row>
    <row r="520" spans="1:13" ht="15.75" hidden="1">
      <c r="A520" s="781" t="s">
        <v>179</v>
      </c>
      <c r="B520" s="782"/>
      <c r="C520" s="787" t="s">
        <v>6</v>
      </c>
      <c r="D520" s="768" t="s">
        <v>180</v>
      </c>
      <c r="E520" s="768"/>
      <c r="F520" s="768"/>
      <c r="G520" s="768"/>
      <c r="H520" s="768"/>
      <c r="I520" s="768"/>
      <c r="J520" s="768"/>
      <c r="K520" s="768"/>
      <c r="L520" s="768"/>
      <c r="M520" s="135"/>
    </row>
    <row r="521" spans="1:13" ht="15.75" hidden="1">
      <c r="A521" s="783"/>
      <c r="B521" s="784"/>
      <c r="C521" s="787"/>
      <c r="D521" s="769" t="s">
        <v>182</v>
      </c>
      <c r="E521" s="770"/>
      <c r="F521" s="770"/>
      <c r="G521" s="770"/>
      <c r="H521" s="770"/>
      <c r="I521" s="770"/>
      <c r="J521" s="771"/>
      <c r="K521" s="772" t="s">
        <v>183</v>
      </c>
      <c r="L521" s="772" t="s">
        <v>184</v>
      </c>
      <c r="M521" s="135"/>
    </row>
    <row r="522" spans="1:13" ht="15.75" hidden="1">
      <c r="A522" s="783"/>
      <c r="B522" s="784"/>
      <c r="C522" s="787"/>
      <c r="D522" s="790" t="s">
        <v>92</v>
      </c>
      <c r="E522" s="791" t="s">
        <v>93</v>
      </c>
      <c r="F522" s="792"/>
      <c r="G522" s="792"/>
      <c r="H522" s="792"/>
      <c r="I522" s="792"/>
      <c r="J522" s="793"/>
      <c r="K522" s="773"/>
      <c r="L522" s="788"/>
      <c r="M522" s="135"/>
    </row>
    <row r="523" spans="1:16" ht="15.75" hidden="1">
      <c r="A523" s="785"/>
      <c r="B523" s="786"/>
      <c r="C523" s="787"/>
      <c r="D523" s="790"/>
      <c r="E523" s="170" t="s">
        <v>46</v>
      </c>
      <c r="F523" s="170" t="s">
        <v>47</v>
      </c>
      <c r="G523" s="170" t="s">
        <v>48</v>
      </c>
      <c r="H523" s="170" t="s">
        <v>49</v>
      </c>
      <c r="I523" s="170" t="s">
        <v>50</v>
      </c>
      <c r="J523" s="170" t="s">
        <v>51</v>
      </c>
      <c r="K523" s="774"/>
      <c r="L523" s="789"/>
      <c r="M523" s="760" t="s">
        <v>185</v>
      </c>
      <c r="N523" s="760"/>
      <c r="O523" s="760"/>
      <c r="P523" s="760"/>
    </row>
    <row r="524" spans="1:16" ht="15" hidden="1">
      <c r="A524" s="777" t="s">
        <v>0</v>
      </c>
      <c r="B524" s="778"/>
      <c r="C524" s="171">
        <v>1</v>
      </c>
      <c r="D524" s="172">
        <v>2</v>
      </c>
      <c r="E524" s="171">
        <v>3</v>
      </c>
      <c r="F524" s="172">
        <v>4</v>
      </c>
      <c r="G524" s="171">
        <v>5</v>
      </c>
      <c r="H524" s="172">
        <v>6</v>
      </c>
      <c r="I524" s="171">
        <v>7</v>
      </c>
      <c r="J524" s="172">
        <v>8</v>
      </c>
      <c r="K524" s="171">
        <v>9</v>
      </c>
      <c r="L524" s="172">
        <v>10</v>
      </c>
      <c r="M524" s="143" t="s">
        <v>186</v>
      </c>
      <c r="N524" s="144" t="s">
        <v>187</v>
      </c>
      <c r="O524" s="144" t="s">
        <v>188</v>
      </c>
      <c r="P524" s="144" t="s">
        <v>189</v>
      </c>
    </row>
    <row r="525" spans="1:16" ht="24.75" customHeight="1" hidden="1">
      <c r="A525" s="173" t="s">
        <v>9</v>
      </c>
      <c r="B525" s="174" t="s">
        <v>97</v>
      </c>
      <c r="C525" s="147">
        <f>C526+C527</f>
        <v>1489506</v>
      </c>
      <c r="D525" s="147">
        <f aca="true" t="shared" si="115" ref="D525:L525">D526+D527</f>
        <v>1316506</v>
      </c>
      <c r="E525" s="147">
        <f t="shared" si="115"/>
        <v>194963</v>
      </c>
      <c r="F525" s="147">
        <f t="shared" si="115"/>
        <v>0</v>
      </c>
      <c r="G525" s="147">
        <f t="shared" si="115"/>
        <v>98361</v>
      </c>
      <c r="H525" s="147">
        <f t="shared" si="115"/>
        <v>1018454</v>
      </c>
      <c r="I525" s="147">
        <f t="shared" si="115"/>
        <v>0</v>
      </c>
      <c r="J525" s="147">
        <f t="shared" si="115"/>
        <v>4728</v>
      </c>
      <c r="K525" s="147">
        <f t="shared" si="115"/>
        <v>0</v>
      </c>
      <c r="L525" s="147">
        <f t="shared" si="115"/>
        <v>173000</v>
      </c>
      <c r="M525" s="147" t="e">
        <f>'[7]03'!#REF!+'[7]04'!#REF!</f>
        <v>#REF!</v>
      </c>
      <c r="N525" s="147" t="e">
        <f>C525-M525</f>
        <v>#REF!</v>
      </c>
      <c r="O525" s="147" t="e">
        <f>'[7]07'!#REF!</f>
        <v>#REF!</v>
      </c>
      <c r="P525" s="147" t="e">
        <f>C525-O525</f>
        <v>#REF!</v>
      </c>
    </row>
    <row r="526" spans="1:16" ht="24.75" customHeight="1" hidden="1">
      <c r="A526" s="175">
        <v>1</v>
      </c>
      <c r="B526" s="32" t="s">
        <v>21</v>
      </c>
      <c r="C526" s="147">
        <f>D526+K526+L526</f>
        <v>1046387</v>
      </c>
      <c r="D526" s="147">
        <f>E526+F526+G526+H526+I526+J526</f>
        <v>1046387</v>
      </c>
      <c r="E526" s="111">
        <v>35026</v>
      </c>
      <c r="F526" s="111"/>
      <c r="G526" s="111">
        <v>37361</v>
      </c>
      <c r="H526" s="111">
        <v>974000</v>
      </c>
      <c r="I526" s="111"/>
      <c r="J526" s="111"/>
      <c r="K526" s="111"/>
      <c r="L526" s="111"/>
      <c r="M526" s="111" t="e">
        <f>'[7]03'!#REF!+'[7]04'!#REF!</f>
        <v>#REF!</v>
      </c>
      <c r="N526" s="111" t="e">
        <f aca="true" t="shared" si="116" ref="N526:N540">C526-M526</f>
        <v>#REF!</v>
      </c>
      <c r="O526" s="111" t="e">
        <f>'[7]07'!#REF!</f>
        <v>#REF!</v>
      </c>
      <c r="P526" s="111" t="e">
        <f aca="true" t="shared" si="117" ref="P526:P540">C526-O526</f>
        <v>#REF!</v>
      </c>
    </row>
    <row r="527" spans="1:16" ht="24.75" customHeight="1" hidden="1">
      <c r="A527" s="175">
        <v>2</v>
      </c>
      <c r="B527" s="32" t="s">
        <v>98</v>
      </c>
      <c r="C527" s="147">
        <f>D527+K527+L527</f>
        <v>443119</v>
      </c>
      <c r="D527" s="147">
        <f>E527+F527+G527+H527+I527+J527</f>
        <v>270119</v>
      </c>
      <c r="E527" s="111">
        <v>159937</v>
      </c>
      <c r="F527" s="111">
        <v>0</v>
      </c>
      <c r="G527" s="111">
        <v>61000</v>
      </c>
      <c r="H527" s="111">
        <v>44454</v>
      </c>
      <c r="I527" s="111">
        <v>0</v>
      </c>
      <c r="J527" s="111">
        <v>4728</v>
      </c>
      <c r="K527" s="111">
        <v>0</v>
      </c>
      <c r="L527" s="111">
        <v>173000</v>
      </c>
      <c r="M527" s="111" t="e">
        <f>'[7]03'!#REF!+'[7]04'!#REF!</f>
        <v>#REF!</v>
      </c>
      <c r="N527" s="111" t="e">
        <f t="shared" si="116"/>
        <v>#REF!</v>
      </c>
      <c r="O527" s="111" t="e">
        <f>'[7]07'!#REF!</f>
        <v>#REF!</v>
      </c>
      <c r="P527" s="111" t="e">
        <f t="shared" si="117"/>
        <v>#REF!</v>
      </c>
    </row>
    <row r="528" spans="1:16" ht="24.75" customHeight="1" hidden="1">
      <c r="A528" s="176" t="s">
        <v>10</v>
      </c>
      <c r="B528" s="38" t="s">
        <v>99</v>
      </c>
      <c r="C528" s="147">
        <f>D528+K528+L528</f>
        <v>21400</v>
      </c>
      <c r="D528" s="147">
        <f>E528+F528+G528+H528+I528+J528</f>
        <v>21400</v>
      </c>
      <c r="E528" s="111">
        <v>1400</v>
      </c>
      <c r="F528" s="111">
        <v>0</v>
      </c>
      <c r="G528" s="111">
        <v>20000</v>
      </c>
      <c r="H528" s="111">
        <v>0</v>
      </c>
      <c r="I528" s="111">
        <v>0</v>
      </c>
      <c r="J528" s="111">
        <v>0</v>
      </c>
      <c r="K528" s="111">
        <v>0</v>
      </c>
      <c r="L528" s="111">
        <v>0</v>
      </c>
      <c r="M528" s="111" t="e">
        <f>'[7]03'!#REF!+'[7]04'!#REF!</f>
        <v>#REF!</v>
      </c>
      <c r="N528" s="111" t="e">
        <f t="shared" si="116"/>
        <v>#REF!</v>
      </c>
      <c r="O528" s="111" t="e">
        <f>'[7]07'!#REF!</f>
        <v>#REF!</v>
      </c>
      <c r="P528" s="111" t="e">
        <f t="shared" si="117"/>
        <v>#REF!</v>
      </c>
    </row>
    <row r="529" spans="1:16" ht="24.75" customHeight="1" hidden="1">
      <c r="A529" s="176" t="s">
        <v>11</v>
      </c>
      <c r="B529" s="38" t="s">
        <v>100</v>
      </c>
      <c r="C529" s="147">
        <f>D529+K529+L529</f>
        <v>0</v>
      </c>
      <c r="D529" s="147">
        <f>E529+F529+G529+H529+I529+J529</f>
        <v>0</v>
      </c>
      <c r="E529" s="111">
        <v>0</v>
      </c>
      <c r="F529" s="111">
        <v>0</v>
      </c>
      <c r="G529" s="111">
        <v>0</v>
      </c>
      <c r="H529" s="111">
        <v>0</v>
      </c>
      <c r="I529" s="111">
        <v>0</v>
      </c>
      <c r="J529" s="111">
        <v>0</v>
      </c>
      <c r="K529" s="111">
        <v>0</v>
      </c>
      <c r="L529" s="111">
        <v>0</v>
      </c>
      <c r="M529" s="111" t="e">
        <f>'[7]03'!#REF!+'[7]04'!#REF!</f>
        <v>#REF!</v>
      </c>
      <c r="N529" s="111" t="e">
        <f t="shared" si="116"/>
        <v>#REF!</v>
      </c>
      <c r="O529" s="111" t="e">
        <f>'[7]07'!#REF!</f>
        <v>#REF!</v>
      </c>
      <c r="P529" s="111" t="e">
        <f t="shared" si="117"/>
        <v>#REF!</v>
      </c>
    </row>
    <row r="530" spans="1:16" ht="24.75" customHeight="1" hidden="1">
      <c r="A530" s="176" t="s">
        <v>12</v>
      </c>
      <c r="B530" s="38" t="s">
        <v>4</v>
      </c>
      <c r="C530" s="147">
        <f>C531+C540</f>
        <v>1468106</v>
      </c>
      <c r="D530" s="147">
        <f aca="true" t="shared" si="118" ref="D530:L530">D531+D540</f>
        <v>1295106</v>
      </c>
      <c r="E530" s="147">
        <f t="shared" si="118"/>
        <v>193563</v>
      </c>
      <c r="F530" s="147">
        <f t="shared" si="118"/>
        <v>0</v>
      </c>
      <c r="G530" s="147">
        <f t="shared" si="118"/>
        <v>78361</v>
      </c>
      <c r="H530" s="147">
        <f t="shared" si="118"/>
        <v>1018454</v>
      </c>
      <c r="I530" s="147">
        <f t="shared" si="118"/>
        <v>0</v>
      </c>
      <c r="J530" s="147">
        <f t="shared" si="118"/>
        <v>4728</v>
      </c>
      <c r="K530" s="147">
        <f t="shared" si="118"/>
        <v>0</v>
      </c>
      <c r="L530" s="147">
        <f t="shared" si="118"/>
        <v>173000</v>
      </c>
      <c r="M530" s="147" t="e">
        <f>'[7]03'!#REF!+'[7]04'!#REF!</f>
        <v>#REF!</v>
      </c>
      <c r="N530" s="147" t="e">
        <f t="shared" si="116"/>
        <v>#REF!</v>
      </c>
      <c r="O530" s="147" t="e">
        <f>'[7]07'!#REF!</f>
        <v>#REF!</v>
      </c>
      <c r="P530" s="147" t="e">
        <f t="shared" si="117"/>
        <v>#REF!</v>
      </c>
    </row>
    <row r="531" spans="1:16" ht="24.75" customHeight="1" hidden="1">
      <c r="A531" s="176" t="s">
        <v>101</v>
      </c>
      <c r="B531" s="41" t="s">
        <v>1</v>
      </c>
      <c r="C531" s="147">
        <f>SUM(C532:C539)</f>
        <v>421719</v>
      </c>
      <c r="D531" s="147">
        <f aca="true" t="shared" si="119" ref="D531:L531">SUM(D532:D539)</f>
        <v>248719</v>
      </c>
      <c r="E531" s="147">
        <f t="shared" si="119"/>
        <v>158537</v>
      </c>
      <c r="F531" s="147">
        <f t="shared" si="119"/>
        <v>0</v>
      </c>
      <c r="G531" s="147">
        <f t="shared" si="119"/>
        <v>41000</v>
      </c>
      <c r="H531" s="147">
        <f t="shared" si="119"/>
        <v>44454</v>
      </c>
      <c r="I531" s="147">
        <f t="shared" si="119"/>
        <v>0</v>
      </c>
      <c r="J531" s="147">
        <f t="shared" si="119"/>
        <v>4728</v>
      </c>
      <c r="K531" s="147">
        <f t="shared" si="119"/>
        <v>0</v>
      </c>
      <c r="L531" s="147">
        <f t="shared" si="119"/>
        <v>173000</v>
      </c>
      <c r="M531" s="147" t="e">
        <f>'[7]03'!#REF!+'[7]04'!#REF!</f>
        <v>#REF!</v>
      </c>
      <c r="N531" s="147" t="e">
        <f t="shared" si="116"/>
        <v>#REF!</v>
      </c>
      <c r="O531" s="147" t="e">
        <f>'[7]07'!#REF!</f>
        <v>#REF!</v>
      </c>
      <c r="P531" s="147" t="e">
        <f t="shared" si="117"/>
        <v>#REF!</v>
      </c>
    </row>
    <row r="532" spans="1:16" ht="24.75" customHeight="1" hidden="1">
      <c r="A532" s="175" t="s">
        <v>13</v>
      </c>
      <c r="B532" s="32" t="s">
        <v>102</v>
      </c>
      <c r="C532" s="147">
        <f aca="true" t="shared" si="120" ref="C532:C540">D532+K532+L532</f>
        <v>57757</v>
      </c>
      <c r="D532" s="147">
        <f aca="true" t="shared" si="121" ref="D532:D540">E532+F532+G532+H532+I532+J532</f>
        <v>57757</v>
      </c>
      <c r="E532" s="111">
        <v>4875</v>
      </c>
      <c r="F532" s="111">
        <v>0</v>
      </c>
      <c r="G532" s="111">
        <v>6700</v>
      </c>
      <c r="H532" s="111">
        <v>41454</v>
      </c>
      <c r="I532" s="111">
        <v>0</v>
      </c>
      <c r="J532" s="111">
        <v>4728</v>
      </c>
      <c r="K532" s="111">
        <v>0</v>
      </c>
      <c r="L532" s="111">
        <v>0</v>
      </c>
      <c r="M532" s="111" t="e">
        <f>'[7]03'!#REF!+'[7]04'!#REF!</f>
        <v>#REF!</v>
      </c>
      <c r="N532" s="111" t="e">
        <f t="shared" si="116"/>
        <v>#REF!</v>
      </c>
      <c r="O532" s="111" t="e">
        <f>'[7]07'!#REF!</f>
        <v>#REF!</v>
      </c>
      <c r="P532" s="111" t="e">
        <f t="shared" si="117"/>
        <v>#REF!</v>
      </c>
    </row>
    <row r="533" spans="1:16" ht="24.75" customHeight="1" hidden="1">
      <c r="A533" s="175" t="s">
        <v>14</v>
      </c>
      <c r="B533" s="32" t="s">
        <v>103</v>
      </c>
      <c r="C533" s="147">
        <f t="shared" si="120"/>
        <v>0</v>
      </c>
      <c r="D533" s="147">
        <f t="shared" si="121"/>
        <v>0</v>
      </c>
      <c r="E533" s="111">
        <v>0</v>
      </c>
      <c r="F533" s="111">
        <v>0</v>
      </c>
      <c r="G533" s="111">
        <v>0</v>
      </c>
      <c r="H533" s="111">
        <v>0</v>
      </c>
      <c r="I533" s="111">
        <v>0</v>
      </c>
      <c r="J533" s="111">
        <v>0</v>
      </c>
      <c r="K533" s="111">
        <v>0</v>
      </c>
      <c r="L533" s="111">
        <v>0</v>
      </c>
      <c r="M533" s="111" t="e">
        <f>'[7]03'!#REF!+'[7]04'!#REF!</f>
        <v>#REF!</v>
      </c>
      <c r="N533" s="111" t="e">
        <f t="shared" si="116"/>
        <v>#REF!</v>
      </c>
      <c r="O533" s="111" t="e">
        <f>'[7]07'!#REF!</f>
        <v>#REF!</v>
      </c>
      <c r="P533" s="111" t="e">
        <f t="shared" si="117"/>
        <v>#REF!</v>
      </c>
    </row>
    <row r="534" spans="1:16" ht="24.75" customHeight="1" hidden="1">
      <c r="A534" s="175" t="s">
        <v>15</v>
      </c>
      <c r="B534" s="32" t="s">
        <v>158</v>
      </c>
      <c r="C534" s="147">
        <f t="shared" si="120"/>
        <v>0</v>
      </c>
      <c r="D534" s="147">
        <f t="shared" si="121"/>
        <v>0</v>
      </c>
      <c r="E534" s="111">
        <v>0</v>
      </c>
      <c r="F534" s="111">
        <v>0</v>
      </c>
      <c r="G534" s="111">
        <v>0</v>
      </c>
      <c r="H534" s="111">
        <v>0</v>
      </c>
      <c r="I534" s="111">
        <v>0</v>
      </c>
      <c r="J534" s="111">
        <v>0</v>
      </c>
      <c r="K534" s="111">
        <v>0</v>
      </c>
      <c r="L534" s="111">
        <v>0</v>
      </c>
      <c r="M534" s="111" t="e">
        <f>'[7]03'!#REF!</f>
        <v>#REF!</v>
      </c>
      <c r="N534" s="111" t="e">
        <f t="shared" si="116"/>
        <v>#REF!</v>
      </c>
      <c r="O534" s="111" t="e">
        <f>'[7]07'!#REF!</f>
        <v>#REF!</v>
      </c>
      <c r="P534" s="111" t="e">
        <f t="shared" si="117"/>
        <v>#REF!</v>
      </c>
    </row>
    <row r="535" spans="1:16" ht="24.75" customHeight="1" hidden="1">
      <c r="A535" s="175" t="s">
        <v>16</v>
      </c>
      <c r="B535" s="32" t="s">
        <v>104</v>
      </c>
      <c r="C535" s="147">
        <f t="shared" si="120"/>
        <v>213822</v>
      </c>
      <c r="D535" s="147">
        <f t="shared" si="121"/>
        <v>40822</v>
      </c>
      <c r="E535" s="111">
        <v>3522</v>
      </c>
      <c r="F535" s="111">
        <v>0</v>
      </c>
      <c r="G535" s="111">
        <v>34300</v>
      </c>
      <c r="H535" s="111">
        <v>3000</v>
      </c>
      <c r="I535" s="111">
        <v>0</v>
      </c>
      <c r="J535" s="111">
        <v>0</v>
      </c>
      <c r="K535" s="111">
        <v>0</v>
      </c>
      <c r="L535" s="111">
        <v>173000</v>
      </c>
      <c r="M535" s="111" t="e">
        <f>'[7]03'!#REF!+'[7]04'!#REF!</f>
        <v>#REF!</v>
      </c>
      <c r="N535" s="111" t="e">
        <f t="shared" si="116"/>
        <v>#REF!</v>
      </c>
      <c r="O535" s="111" t="e">
        <f>'[7]07'!#REF!</f>
        <v>#REF!</v>
      </c>
      <c r="P535" s="111" t="e">
        <f t="shared" si="117"/>
        <v>#REF!</v>
      </c>
    </row>
    <row r="536" spans="1:16" ht="24.75" customHeight="1" hidden="1">
      <c r="A536" s="175" t="s">
        <v>17</v>
      </c>
      <c r="B536" s="32" t="s">
        <v>105</v>
      </c>
      <c r="C536" s="147">
        <f t="shared" si="120"/>
        <v>0</v>
      </c>
      <c r="D536" s="147">
        <f t="shared" si="121"/>
        <v>0</v>
      </c>
      <c r="E536" s="111">
        <v>0</v>
      </c>
      <c r="F536" s="111">
        <v>0</v>
      </c>
      <c r="G536" s="111">
        <v>0</v>
      </c>
      <c r="H536" s="111">
        <v>0</v>
      </c>
      <c r="I536" s="111">
        <v>0</v>
      </c>
      <c r="J536" s="111">
        <v>0</v>
      </c>
      <c r="K536" s="111">
        <v>0</v>
      </c>
      <c r="L536" s="111">
        <v>0</v>
      </c>
      <c r="M536" s="111" t="e">
        <f>'[7]03'!#REF!+'[7]04'!#REF!</f>
        <v>#REF!</v>
      </c>
      <c r="N536" s="111" t="e">
        <f t="shared" si="116"/>
        <v>#REF!</v>
      </c>
      <c r="O536" s="111" t="e">
        <f>'[7]07'!#REF!</f>
        <v>#REF!</v>
      </c>
      <c r="P536" s="111" t="e">
        <f t="shared" si="117"/>
        <v>#REF!</v>
      </c>
    </row>
    <row r="537" spans="1:16" ht="24.75" customHeight="1" hidden="1">
      <c r="A537" s="175" t="s">
        <v>18</v>
      </c>
      <c r="B537" s="32" t="s">
        <v>106</v>
      </c>
      <c r="C537" s="147">
        <f t="shared" si="120"/>
        <v>150140</v>
      </c>
      <c r="D537" s="147">
        <f t="shared" si="121"/>
        <v>150140</v>
      </c>
      <c r="E537" s="111">
        <v>150140</v>
      </c>
      <c r="F537" s="111">
        <v>0</v>
      </c>
      <c r="G537" s="111">
        <v>0</v>
      </c>
      <c r="H537" s="111">
        <v>0</v>
      </c>
      <c r="I537" s="111">
        <v>0</v>
      </c>
      <c r="J537" s="111">
        <v>0</v>
      </c>
      <c r="K537" s="111">
        <v>0</v>
      </c>
      <c r="L537" s="111">
        <v>0</v>
      </c>
      <c r="M537" s="111" t="e">
        <f>'[7]03'!#REF!+'[7]04'!#REF!</f>
        <v>#REF!</v>
      </c>
      <c r="N537" s="111" t="e">
        <f t="shared" si="116"/>
        <v>#REF!</v>
      </c>
      <c r="O537" s="111" t="e">
        <f>'[7]07'!#REF!</f>
        <v>#REF!</v>
      </c>
      <c r="P537" s="111" t="e">
        <f t="shared" si="117"/>
        <v>#REF!</v>
      </c>
    </row>
    <row r="538" spans="1:16" ht="24.75" customHeight="1" hidden="1">
      <c r="A538" s="175" t="s">
        <v>19</v>
      </c>
      <c r="B538" s="43" t="s">
        <v>107</v>
      </c>
      <c r="C538" s="147">
        <f t="shared" si="120"/>
        <v>0</v>
      </c>
      <c r="D538" s="147">
        <f t="shared" si="121"/>
        <v>0</v>
      </c>
      <c r="E538" s="111">
        <v>0</v>
      </c>
      <c r="F538" s="111">
        <v>0</v>
      </c>
      <c r="G538" s="111">
        <v>0</v>
      </c>
      <c r="H538" s="111">
        <v>0</v>
      </c>
      <c r="I538" s="111">
        <v>0</v>
      </c>
      <c r="J538" s="111">
        <v>0</v>
      </c>
      <c r="K538" s="111">
        <v>0</v>
      </c>
      <c r="L538" s="111">
        <v>0</v>
      </c>
      <c r="M538" s="111" t="e">
        <f>'[7]03'!#REF!+'[7]04'!#REF!</f>
        <v>#REF!</v>
      </c>
      <c r="N538" s="111" t="e">
        <f t="shared" si="116"/>
        <v>#REF!</v>
      </c>
      <c r="O538" s="111" t="e">
        <f>'[7]07'!#REF!</f>
        <v>#REF!</v>
      </c>
      <c r="P538" s="111" t="e">
        <f t="shared" si="117"/>
        <v>#REF!</v>
      </c>
    </row>
    <row r="539" spans="1:16" ht="24.75" customHeight="1" hidden="1">
      <c r="A539" s="175" t="s">
        <v>22</v>
      </c>
      <c r="B539" s="32" t="s">
        <v>27</v>
      </c>
      <c r="C539" s="147">
        <f t="shared" si="120"/>
        <v>0</v>
      </c>
      <c r="D539" s="147">
        <f t="shared" si="121"/>
        <v>0</v>
      </c>
      <c r="E539" s="111">
        <v>0</v>
      </c>
      <c r="F539" s="111">
        <v>0</v>
      </c>
      <c r="G539" s="111">
        <v>0</v>
      </c>
      <c r="H539" s="111">
        <v>0</v>
      </c>
      <c r="I539" s="111">
        <v>0</v>
      </c>
      <c r="J539" s="111">
        <v>0</v>
      </c>
      <c r="K539" s="111">
        <v>0</v>
      </c>
      <c r="L539" s="111">
        <v>0</v>
      </c>
      <c r="M539" s="111" t="e">
        <f>'[7]03'!#REF!+'[7]04'!#REF!</f>
        <v>#REF!</v>
      </c>
      <c r="N539" s="111" t="e">
        <f t="shared" si="116"/>
        <v>#REF!</v>
      </c>
      <c r="O539" s="111" t="e">
        <f>'[7]07'!#REF!</f>
        <v>#REF!</v>
      </c>
      <c r="P539" s="111" t="e">
        <f t="shared" si="117"/>
        <v>#REF!</v>
      </c>
    </row>
    <row r="540" spans="1:16" ht="24.75" customHeight="1" hidden="1">
      <c r="A540" s="176" t="s">
        <v>108</v>
      </c>
      <c r="B540" s="38" t="s">
        <v>20</v>
      </c>
      <c r="C540" s="147">
        <f t="shared" si="120"/>
        <v>1046387</v>
      </c>
      <c r="D540" s="147">
        <f t="shared" si="121"/>
        <v>1046387</v>
      </c>
      <c r="E540" s="111">
        <v>35026</v>
      </c>
      <c r="F540" s="111">
        <v>0</v>
      </c>
      <c r="G540" s="111">
        <v>37361</v>
      </c>
      <c r="H540" s="111">
        <v>974000</v>
      </c>
      <c r="I540" s="111">
        <v>0</v>
      </c>
      <c r="J540" s="111">
        <v>0</v>
      </c>
      <c r="K540" s="111">
        <v>0</v>
      </c>
      <c r="L540" s="111">
        <v>0</v>
      </c>
      <c r="M540" s="147" t="e">
        <f>'[7]03'!#REF!+'[7]04'!#REF!</f>
        <v>#REF!</v>
      </c>
      <c r="N540" s="147" t="e">
        <f t="shared" si="116"/>
        <v>#REF!</v>
      </c>
      <c r="O540" s="147" t="e">
        <f>'[7]07'!#REF!</f>
        <v>#REF!</v>
      </c>
      <c r="P540" s="147" t="e">
        <f t="shared" si="117"/>
        <v>#REF!</v>
      </c>
    </row>
    <row r="541" spans="1:16" ht="24.75" customHeight="1" hidden="1">
      <c r="A541" s="177" t="s">
        <v>195</v>
      </c>
      <c r="B541" s="151" t="s">
        <v>159</v>
      </c>
      <c r="C541" s="178">
        <f>(C532+C533+C534)/C531</f>
        <v>0.13695612481296787</v>
      </c>
      <c r="D541" s="179">
        <f aca="true" t="shared" si="122" ref="D541:L541">(D532+D533+D534)/D531</f>
        <v>0.2322178844398699</v>
      </c>
      <c r="E541" s="178">
        <f t="shared" si="122"/>
        <v>0.030749919577133415</v>
      </c>
      <c r="F541" s="178" t="e">
        <f t="shared" si="122"/>
        <v>#DIV/0!</v>
      </c>
      <c r="G541" s="178">
        <f t="shared" si="122"/>
        <v>0.16341463414634147</v>
      </c>
      <c r="H541" s="178">
        <f t="shared" si="122"/>
        <v>0.9325145093804832</v>
      </c>
      <c r="I541" s="178" t="e">
        <f t="shared" si="122"/>
        <v>#DIV/0!</v>
      </c>
      <c r="J541" s="178">
        <f t="shared" si="122"/>
        <v>1</v>
      </c>
      <c r="K541" s="178" t="e">
        <f t="shared" si="122"/>
        <v>#DIV/0!</v>
      </c>
      <c r="L541" s="178">
        <f t="shared" si="122"/>
        <v>0</v>
      </c>
      <c r="M541" s="18"/>
      <c r="N541" s="152"/>
      <c r="O541" s="152"/>
      <c r="P541" s="152"/>
    </row>
    <row r="542" spans="1:16" ht="17.25" hidden="1">
      <c r="A542" s="763" t="s">
        <v>190</v>
      </c>
      <c r="B542" s="763"/>
      <c r="C542" s="111">
        <f>C525-C528-C529-C530</f>
        <v>0</v>
      </c>
      <c r="D542" s="111">
        <f aca="true" t="shared" si="123" ref="D542:L542">D525-D528-D529-D530</f>
        <v>0</v>
      </c>
      <c r="E542" s="111">
        <f t="shared" si="123"/>
        <v>0</v>
      </c>
      <c r="F542" s="111">
        <f t="shared" si="123"/>
        <v>0</v>
      </c>
      <c r="G542" s="111">
        <f t="shared" si="123"/>
        <v>0</v>
      </c>
      <c r="H542" s="111">
        <f t="shared" si="123"/>
        <v>0</v>
      </c>
      <c r="I542" s="111">
        <f t="shared" si="123"/>
        <v>0</v>
      </c>
      <c r="J542" s="111">
        <f t="shared" si="123"/>
        <v>0</v>
      </c>
      <c r="K542" s="111">
        <f t="shared" si="123"/>
        <v>0</v>
      </c>
      <c r="L542" s="111">
        <f t="shared" si="123"/>
        <v>0</v>
      </c>
      <c r="M542" s="18"/>
      <c r="N542" s="152"/>
      <c r="O542" s="152"/>
      <c r="P542" s="152"/>
    </row>
    <row r="543" spans="1:16" ht="17.25" hidden="1">
      <c r="A543" s="683" t="s">
        <v>191</v>
      </c>
      <c r="B543" s="683"/>
      <c r="C543" s="111">
        <f>C530-C531-C540</f>
        <v>0</v>
      </c>
      <c r="D543" s="111">
        <f aca="true" t="shared" si="124" ref="D543:L543">D530-D531-D540</f>
        <v>0</v>
      </c>
      <c r="E543" s="111">
        <f t="shared" si="124"/>
        <v>0</v>
      </c>
      <c r="F543" s="111">
        <f t="shared" si="124"/>
        <v>0</v>
      </c>
      <c r="G543" s="111">
        <f t="shared" si="124"/>
        <v>0</v>
      </c>
      <c r="H543" s="111">
        <f t="shared" si="124"/>
        <v>0</v>
      </c>
      <c r="I543" s="111">
        <f t="shared" si="124"/>
        <v>0</v>
      </c>
      <c r="J543" s="111">
        <f t="shared" si="124"/>
        <v>0</v>
      </c>
      <c r="K543" s="111">
        <f t="shared" si="124"/>
        <v>0</v>
      </c>
      <c r="L543" s="111">
        <f t="shared" si="124"/>
        <v>0</v>
      </c>
      <c r="M543" s="18"/>
      <c r="N543" s="152"/>
      <c r="O543" s="152"/>
      <c r="P543" s="152"/>
    </row>
    <row r="544" spans="1:16" ht="18.75" hidden="1">
      <c r="A544" s="135"/>
      <c r="B544" s="180" t="s">
        <v>196</v>
      </c>
      <c r="C544" s="180"/>
      <c r="D544" s="181"/>
      <c r="E544" s="181"/>
      <c r="F544" s="181"/>
      <c r="G544" s="794" t="s">
        <v>196</v>
      </c>
      <c r="H544" s="794"/>
      <c r="I544" s="794"/>
      <c r="J544" s="794"/>
      <c r="K544" s="794"/>
      <c r="L544" s="794"/>
      <c r="M544" s="135"/>
      <c r="N544" s="135"/>
      <c r="O544" s="135"/>
      <c r="P544" s="135"/>
    </row>
    <row r="545" spans="1:16" ht="18.75" hidden="1">
      <c r="A545" s="795" t="s">
        <v>5</v>
      </c>
      <c r="B545" s="795"/>
      <c r="C545" s="795"/>
      <c r="D545" s="795"/>
      <c r="E545" s="181"/>
      <c r="F545" s="181"/>
      <c r="G545" s="182"/>
      <c r="H545" s="796" t="s">
        <v>197</v>
      </c>
      <c r="I545" s="796"/>
      <c r="J545" s="796"/>
      <c r="K545" s="796"/>
      <c r="L545" s="796"/>
      <c r="M545" s="135"/>
      <c r="N545" s="135"/>
      <c r="O545" s="135"/>
      <c r="P545" s="135"/>
    </row>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row r="688" ht="15" hidden="1"/>
    <row r="689" ht="15" hidden="1"/>
    <row r="690" ht="15" hidden="1"/>
    <row r="691" ht="15" hidden="1"/>
  </sheetData>
  <sheetProtection/>
  <mergeCells count="341">
    <mergeCell ref="M523:P523"/>
    <mergeCell ref="A524:B524"/>
    <mergeCell ref="A542:B542"/>
    <mergeCell ref="A517:B517"/>
    <mergeCell ref="D517:J517"/>
    <mergeCell ref="K517:L517"/>
    <mergeCell ref="L521:L523"/>
    <mergeCell ref="D522:D523"/>
    <mergeCell ref="E522:J522"/>
    <mergeCell ref="D520:L520"/>
    <mergeCell ref="G544:L544"/>
    <mergeCell ref="A545:D545"/>
    <mergeCell ref="H545:L545"/>
    <mergeCell ref="K518:L518"/>
    <mergeCell ref="K519:L519"/>
    <mergeCell ref="A520:B523"/>
    <mergeCell ref="C520:C523"/>
    <mergeCell ref="A543:B543"/>
    <mergeCell ref="D521:J521"/>
    <mergeCell ref="K521:K523"/>
    <mergeCell ref="G501:L501"/>
    <mergeCell ref="A502:D502"/>
    <mergeCell ref="H502:L502"/>
    <mergeCell ref="A516:C516"/>
    <mergeCell ref="D516:J516"/>
    <mergeCell ref="K516:L516"/>
    <mergeCell ref="K476:L476"/>
    <mergeCell ref="A477:B480"/>
    <mergeCell ref="C477:C480"/>
    <mergeCell ref="A515:B515"/>
    <mergeCell ref="D515:J515"/>
    <mergeCell ref="K515:L515"/>
    <mergeCell ref="L478:L480"/>
    <mergeCell ref="D479:D480"/>
    <mergeCell ref="E479:J479"/>
    <mergeCell ref="A500:B500"/>
    <mergeCell ref="A473:C473"/>
    <mergeCell ref="D473:J473"/>
    <mergeCell ref="K473:L473"/>
    <mergeCell ref="M480:P480"/>
    <mergeCell ref="A481:B481"/>
    <mergeCell ref="A499:B499"/>
    <mergeCell ref="A474:B474"/>
    <mergeCell ref="D474:J474"/>
    <mergeCell ref="K474:L474"/>
    <mergeCell ref="K475:L475"/>
    <mergeCell ref="A458:B458"/>
    <mergeCell ref="L436:L438"/>
    <mergeCell ref="D437:D438"/>
    <mergeCell ref="E437:J437"/>
    <mergeCell ref="D477:L477"/>
    <mergeCell ref="D478:J478"/>
    <mergeCell ref="K478:K480"/>
    <mergeCell ref="A472:B472"/>
    <mergeCell ref="D472:J472"/>
    <mergeCell ref="K472:L472"/>
    <mergeCell ref="D435:L435"/>
    <mergeCell ref="D436:J436"/>
    <mergeCell ref="K436:K438"/>
    <mergeCell ref="M438:P438"/>
    <mergeCell ref="A439:B439"/>
    <mergeCell ref="A457:B457"/>
    <mergeCell ref="A432:B432"/>
    <mergeCell ref="D432:J432"/>
    <mergeCell ref="K432:L432"/>
    <mergeCell ref="G459:L459"/>
    <mergeCell ref="A460:D460"/>
    <mergeCell ref="H460:L460"/>
    <mergeCell ref="K433:L433"/>
    <mergeCell ref="K434:L434"/>
    <mergeCell ref="A435:B438"/>
    <mergeCell ref="C435:C438"/>
    <mergeCell ref="A430:B430"/>
    <mergeCell ref="D430:J430"/>
    <mergeCell ref="K430:L430"/>
    <mergeCell ref="A431:C431"/>
    <mergeCell ref="D431:J431"/>
    <mergeCell ref="K431:L431"/>
    <mergeCell ref="D390:D391"/>
    <mergeCell ref="E390:J390"/>
    <mergeCell ref="M391:P391"/>
    <mergeCell ref="A392:B392"/>
    <mergeCell ref="G412:L412"/>
    <mergeCell ref="A413:D413"/>
    <mergeCell ref="H413:L413"/>
    <mergeCell ref="A410:B410"/>
    <mergeCell ref="A411:B411"/>
    <mergeCell ref="K385:L385"/>
    <mergeCell ref="K386:L386"/>
    <mergeCell ref="A388:B391"/>
    <mergeCell ref="C388:C391"/>
    <mergeCell ref="D388:L388"/>
    <mergeCell ref="D389:J389"/>
    <mergeCell ref="K389:K391"/>
    <mergeCell ref="L389:L391"/>
    <mergeCell ref="A385:B385"/>
    <mergeCell ref="D385:J385"/>
    <mergeCell ref="A383:B383"/>
    <mergeCell ref="D383:J383"/>
    <mergeCell ref="K383:L383"/>
    <mergeCell ref="A384:C384"/>
    <mergeCell ref="D384:J384"/>
    <mergeCell ref="K384:L384"/>
    <mergeCell ref="M348:P348"/>
    <mergeCell ref="A349:B349"/>
    <mergeCell ref="A367:B367"/>
    <mergeCell ref="A368:B368"/>
    <mergeCell ref="L346:L348"/>
    <mergeCell ref="D347:D348"/>
    <mergeCell ref="E347:J347"/>
    <mergeCell ref="G369:L369"/>
    <mergeCell ref="A370:D370"/>
    <mergeCell ref="H370:L370"/>
    <mergeCell ref="K343:L343"/>
    <mergeCell ref="K344:L344"/>
    <mergeCell ref="A345:B348"/>
    <mergeCell ref="C345:C348"/>
    <mergeCell ref="D345:L345"/>
    <mergeCell ref="D346:J346"/>
    <mergeCell ref="K346:K348"/>
    <mergeCell ref="A341:C341"/>
    <mergeCell ref="D341:J341"/>
    <mergeCell ref="K341:L341"/>
    <mergeCell ref="A342:B342"/>
    <mergeCell ref="D342:J342"/>
    <mergeCell ref="K342:L342"/>
    <mergeCell ref="A340:B340"/>
    <mergeCell ref="D340:J340"/>
    <mergeCell ref="K340:L340"/>
    <mergeCell ref="L303:L305"/>
    <mergeCell ref="D304:D305"/>
    <mergeCell ref="E304:J304"/>
    <mergeCell ref="A325:B325"/>
    <mergeCell ref="G326:L326"/>
    <mergeCell ref="A327:D327"/>
    <mergeCell ref="H327:L327"/>
    <mergeCell ref="M305:P305"/>
    <mergeCell ref="A306:B306"/>
    <mergeCell ref="A324:B324"/>
    <mergeCell ref="A299:B299"/>
    <mergeCell ref="D299:J299"/>
    <mergeCell ref="K299:L299"/>
    <mergeCell ref="K300:L300"/>
    <mergeCell ref="K301:L301"/>
    <mergeCell ref="A302:B305"/>
    <mergeCell ref="C302:C305"/>
    <mergeCell ref="D302:L302"/>
    <mergeCell ref="D303:J303"/>
    <mergeCell ref="K303:K305"/>
    <mergeCell ref="A297:B297"/>
    <mergeCell ref="D297:J297"/>
    <mergeCell ref="K297:L297"/>
    <mergeCell ref="A298:C298"/>
    <mergeCell ref="D298:J298"/>
    <mergeCell ref="K298:L298"/>
    <mergeCell ref="M263:P263"/>
    <mergeCell ref="A264:B264"/>
    <mergeCell ref="A282:B282"/>
    <mergeCell ref="A283:B283"/>
    <mergeCell ref="D262:D263"/>
    <mergeCell ref="E262:J262"/>
    <mergeCell ref="G284:L284"/>
    <mergeCell ref="A285:D285"/>
    <mergeCell ref="H285:L285"/>
    <mergeCell ref="K258:L258"/>
    <mergeCell ref="A260:B263"/>
    <mergeCell ref="C260:C263"/>
    <mergeCell ref="D260:L260"/>
    <mergeCell ref="D261:J261"/>
    <mergeCell ref="K261:K263"/>
    <mergeCell ref="L261:L263"/>
    <mergeCell ref="A256:C256"/>
    <mergeCell ref="D256:J256"/>
    <mergeCell ref="K256:L256"/>
    <mergeCell ref="A257:B257"/>
    <mergeCell ref="D257:J257"/>
    <mergeCell ref="K257:L257"/>
    <mergeCell ref="A255:B255"/>
    <mergeCell ref="D255:J255"/>
    <mergeCell ref="K255:L255"/>
    <mergeCell ref="L222:L224"/>
    <mergeCell ref="D223:D224"/>
    <mergeCell ref="E223:J223"/>
    <mergeCell ref="A244:B244"/>
    <mergeCell ref="G245:L245"/>
    <mergeCell ref="A246:D246"/>
    <mergeCell ref="H246:L246"/>
    <mergeCell ref="M224:P224"/>
    <mergeCell ref="A225:B225"/>
    <mergeCell ref="A243:B243"/>
    <mergeCell ref="A218:B218"/>
    <mergeCell ref="D218:J218"/>
    <mergeCell ref="K218:L218"/>
    <mergeCell ref="K219:L219"/>
    <mergeCell ref="K220:L220"/>
    <mergeCell ref="A221:B224"/>
    <mergeCell ref="C221:C224"/>
    <mergeCell ref="D221:L221"/>
    <mergeCell ref="D222:J222"/>
    <mergeCell ref="K222:K224"/>
    <mergeCell ref="A216:B216"/>
    <mergeCell ref="D216:J216"/>
    <mergeCell ref="K216:L216"/>
    <mergeCell ref="A217:C217"/>
    <mergeCell ref="D217:J217"/>
    <mergeCell ref="K217:L217"/>
    <mergeCell ref="M184:P184"/>
    <mergeCell ref="A185:B185"/>
    <mergeCell ref="A203:B203"/>
    <mergeCell ref="A204:B204"/>
    <mergeCell ref="D183:D184"/>
    <mergeCell ref="E183:J183"/>
    <mergeCell ref="G205:L205"/>
    <mergeCell ref="A206:D206"/>
    <mergeCell ref="H206:L206"/>
    <mergeCell ref="K180:L180"/>
    <mergeCell ref="A181:B184"/>
    <mergeCell ref="C181:C184"/>
    <mergeCell ref="D181:L181"/>
    <mergeCell ref="D182:J182"/>
    <mergeCell ref="K182:K184"/>
    <mergeCell ref="L182:L184"/>
    <mergeCell ref="A177:C177"/>
    <mergeCell ref="D177:J177"/>
    <mergeCell ref="K177:L177"/>
    <mergeCell ref="A178:B178"/>
    <mergeCell ref="D178:J178"/>
    <mergeCell ref="K178:L178"/>
    <mergeCell ref="A176:B176"/>
    <mergeCell ref="D176:J176"/>
    <mergeCell ref="K176:L176"/>
    <mergeCell ref="L141:L143"/>
    <mergeCell ref="D142:D143"/>
    <mergeCell ref="E142:J142"/>
    <mergeCell ref="A163:B163"/>
    <mergeCell ref="G164:L164"/>
    <mergeCell ref="A165:D165"/>
    <mergeCell ref="H165:L165"/>
    <mergeCell ref="M143:P143"/>
    <mergeCell ref="A144:B144"/>
    <mergeCell ref="A162:B162"/>
    <mergeCell ref="A137:B137"/>
    <mergeCell ref="D137:J137"/>
    <mergeCell ref="K137:L137"/>
    <mergeCell ref="K138:L138"/>
    <mergeCell ref="K139:L139"/>
    <mergeCell ref="A140:B143"/>
    <mergeCell ref="C140:C143"/>
    <mergeCell ref="D140:L140"/>
    <mergeCell ref="D141:J141"/>
    <mergeCell ref="K141:K143"/>
    <mergeCell ref="A135:B135"/>
    <mergeCell ref="D135:J135"/>
    <mergeCell ref="K135:L135"/>
    <mergeCell ref="A136:C136"/>
    <mergeCell ref="D136:J136"/>
    <mergeCell ref="K136:L136"/>
    <mergeCell ref="M100:P100"/>
    <mergeCell ref="A101:B101"/>
    <mergeCell ref="A119:B119"/>
    <mergeCell ref="A120:B120"/>
    <mergeCell ref="L98:L100"/>
    <mergeCell ref="D99:D100"/>
    <mergeCell ref="E99:J99"/>
    <mergeCell ref="G121:L121"/>
    <mergeCell ref="A122:D122"/>
    <mergeCell ref="H122:L122"/>
    <mergeCell ref="K95:L95"/>
    <mergeCell ref="K96:L96"/>
    <mergeCell ref="A97:B100"/>
    <mergeCell ref="C97:C100"/>
    <mergeCell ref="D97:L97"/>
    <mergeCell ref="D98:J98"/>
    <mergeCell ref="K98:K100"/>
    <mergeCell ref="H81:L81"/>
    <mergeCell ref="A93:C93"/>
    <mergeCell ref="D93:J93"/>
    <mergeCell ref="K93:L93"/>
    <mergeCell ref="A94:B94"/>
    <mergeCell ref="D94:J94"/>
    <mergeCell ref="K94:L94"/>
    <mergeCell ref="C56:C59"/>
    <mergeCell ref="A92:B92"/>
    <mergeCell ref="D92:J92"/>
    <mergeCell ref="K92:L92"/>
    <mergeCell ref="L57:L59"/>
    <mergeCell ref="D58:D59"/>
    <mergeCell ref="E58:J58"/>
    <mergeCell ref="A79:B79"/>
    <mergeCell ref="G80:L80"/>
    <mergeCell ref="A81:D81"/>
    <mergeCell ref="K52:L52"/>
    <mergeCell ref="M59:P59"/>
    <mergeCell ref="A60:B60"/>
    <mergeCell ref="A78:B78"/>
    <mergeCell ref="A53:B53"/>
    <mergeCell ref="D53:J53"/>
    <mergeCell ref="K53:L53"/>
    <mergeCell ref="K54:L54"/>
    <mergeCell ref="K55:L55"/>
    <mergeCell ref="A56:B59"/>
    <mergeCell ref="H36:L36"/>
    <mergeCell ref="B38:C38"/>
    <mergeCell ref="D56:L56"/>
    <mergeCell ref="D57:J57"/>
    <mergeCell ref="K57:K59"/>
    <mergeCell ref="A51:B51"/>
    <mergeCell ref="D51:J51"/>
    <mergeCell ref="K51:L51"/>
    <mergeCell ref="A52:C52"/>
    <mergeCell ref="D52:J52"/>
    <mergeCell ref="A43:D43"/>
    <mergeCell ref="H43:L43"/>
    <mergeCell ref="A10:B10"/>
    <mergeCell ref="A28:B28"/>
    <mergeCell ref="A29:B29"/>
    <mergeCell ref="H30:L30"/>
    <mergeCell ref="A31:D31"/>
    <mergeCell ref="H31:L31"/>
    <mergeCell ref="B32:C32"/>
    <mergeCell ref="A36:D36"/>
    <mergeCell ref="N6:P6"/>
    <mergeCell ref="D7:J7"/>
    <mergeCell ref="K7:K9"/>
    <mergeCell ref="L7:L9"/>
    <mergeCell ref="D8:D9"/>
    <mergeCell ref="E8:J8"/>
    <mergeCell ref="M9:P9"/>
    <mergeCell ref="J4:L4"/>
    <mergeCell ref="E5:I5"/>
    <mergeCell ref="K5:L5"/>
    <mergeCell ref="A6:B9"/>
    <mergeCell ref="C6:C9"/>
    <mergeCell ref="D6:L6"/>
    <mergeCell ref="A3:B3"/>
    <mergeCell ref="C3:I3"/>
    <mergeCell ref="A1:B1"/>
    <mergeCell ref="C1:I1"/>
    <mergeCell ref="J1:L1"/>
    <mergeCell ref="C2:I2"/>
    <mergeCell ref="J2:L2"/>
  </mergeCells>
  <printOptions/>
  <pageMargins left="0.236220472440945" right="0" top="0.196850393700787" bottom="0" header="0.196850393700787" footer="0.196850393700787"/>
  <pageSetup horizontalDpi="600" verticalDpi="600" orientation="landscape" paperSize="9" r:id="rId2"/>
  <headerFooter differentFirst="1" alignWithMargins="0">
    <oddFooter>&amp;C&amp;P</oddFooter>
  </headerFooter>
  <drawing r:id="rId1"/>
</worksheet>
</file>

<file path=xl/worksheets/sheet11.xml><?xml version="1.0" encoding="utf-8"?>
<worksheet xmlns="http://schemas.openxmlformats.org/spreadsheetml/2006/main" xmlns:r="http://schemas.openxmlformats.org/officeDocument/2006/relationships">
  <sheetPr>
    <tabColor indexed="19"/>
  </sheetPr>
  <dimension ref="A1:T88"/>
  <sheetViews>
    <sheetView showZeros="0" zoomScale="90" zoomScaleNormal="90" zoomScaleSheetLayoutView="100" zoomScalePageLayoutView="0" workbookViewId="0" topLeftCell="A4">
      <selection activeCell="J11" sqref="J11:Q11"/>
    </sheetView>
  </sheetViews>
  <sheetFormatPr defaultColWidth="8.796875" defaultRowHeight="15"/>
  <cols>
    <col min="1" max="1" width="4.19921875" style="89" customWidth="1"/>
    <col min="2" max="2" width="24.09765625" style="89" customWidth="1"/>
    <col min="3" max="3" width="8.5" style="89" customWidth="1"/>
    <col min="4" max="5" width="7.3984375" style="89" customWidth="1"/>
    <col min="6" max="6" width="6.5" style="89" customWidth="1"/>
    <col min="7" max="7" width="7.59765625" style="89" customWidth="1"/>
    <col min="8" max="8" width="7.69921875" style="89" customWidth="1"/>
    <col min="9" max="9" width="7.8984375" style="89" customWidth="1"/>
    <col min="10" max="11" width="6.19921875" style="89" customWidth="1"/>
    <col min="12" max="12" width="6.5" style="89" customWidth="1"/>
    <col min="13" max="13" width="6.69921875" style="89" customWidth="1"/>
    <col min="14" max="14" width="6.59765625" style="89" customWidth="1"/>
    <col min="15" max="15" width="6.09765625" style="89" customWidth="1"/>
    <col min="16" max="16" width="6.8984375" style="89" customWidth="1"/>
    <col min="17" max="17" width="7.5" style="89" customWidth="1"/>
    <col min="18" max="18" width="8.19921875" style="89" customWidth="1"/>
    <col min="19" max="19" width="7.59765625" style="89" customWidth="1"/>
    <col min="20" max="16384" width="9" style="89" customWidth="1"/>
  </cols>
  <sheetData>
    <row r="1" spans="1:19" ht="20.25" customHeight="1">
      <c r="A1" s="183" t="s">
        <v>210</v>
      </c>
      <c r="B1" s="183"/>
      <c r="C1" s="183"/>
      <c r="E1" s="716" t="s">
        <v>211</v>
      </c>
      <c r="F1" s="716"/>
      <c r="G1" s="716"/>
      <c r="H1" s="716"/>
      <c r="I1" s="716"/>
      <c r="J1" s="716"/>
      <c r="K1" s="716"/>
      <c r="L1" s="716"/>
      <c r="M1" s="716"/>
      <c r="N1" s="716"/>
      <c r="O1" s="716"/>
      <c r="P1" s="184" t="s">
        <v>212</v>
      </c>
      <c r="Q1" s="184"/>
      <c r="R1" s="184"/>
      <c r="S1" s="184"/>
    </row>
    <row r="2" spans="1:19" ht="17.25" customHeight="1">
      <c r="A2" s="797" t="s">
        <v>75</v>
      </c>
      <c r="B2" s="797"/>
      <c r="C2" s="797"/>
      <c r="D2" s="797"/>
      <c r="E2" s="715" t="s">
        <v>213</v>
      </c>
      <c r="F2" s="715"/>
      <c r="G2" s="715"/>
      <c r="H2" s="715"/>
      <c r="I2" s="715"/>
      <c r="J2" s="715"/>
      <c r="K2" s="715"/>
      <c r="L2" s="715"/>
      <c r="M2" s="715"/>
      <c r="N2" s="715"/>
      <c r="O2" s="715"/>
      <c r="P2" s="801" t="str">
        <f>'Thong tin'!B4</f>
        <v>Cục THADS tỉnh Kon Tum</v>
      </c>
      <c r="Q2" s="801"/>
      <c r="R2" s="801"/>
      <c r="S2" s="801"/>
    </row>
    <row r="3" spans="1:19" ht="19.5" customHeight="1">
      <c r="A3" s="797" t="s">
        <v>77</v>
      </c>
      <c r="B3" s="797"/>
      <c r="C3" s="797"/>
      <c r="D3" s="797"/>
      <c r="E3" s="798" t="str">
        <f>'Thong tin'!B3</f>
        <v>6 tháng / năm 2019</v>
      </c>
      <c r="F3" s="798"/>
      <c r="G3" s="798"/>
      <c r="H3" s="798"/>
      <c r="I3" s="798"/>
      <c r="J3" s="798"/>
      <c r="K3" s="798"/>
      <c r="L3" s="798"/>
      <c r="M3" s="798"/>
      <c r="N3" s="798"/>
      <c r="O3" s="798"/>
      <c r="P3" s="184" t="s">
        <v>214</v>
      </c>
      <c r="Q3" s="183"/>
      <c r="R3" s="184"/>
      <c r="S3" s="184"/>
    </row>
    <row r="4" spans="1:19" ht="14.25" customHeight="1">
      <c r="A4" s="185" t="s">
        <v>215</v>
      </c>
      <c r="B4" s="183"/>
      <c r="C4" s="183"/>
      <c r="D4" s="183"/>
      <c r="E4" s="183"/>
      <c r="F4" s="183"/>
      <c r="G4" s="183"/>
      <c r="H4" s="183"/>
      <c r="I4" s="183"/>
      <c r="J4" s="183"/>
      <c r="K4" s="183"/>
      <c r="L4" s="183"/>
      <c r="M4" s="183"/>
      <c r="N4" s="186"/>
      <c r="O4" s="186"/>
      <c r="P4" s="802" t="s">
        <v>80</v>
      </c>
      <c r="Q4" s="802"/>
      <c r="R4" s="802"/>
      <c r="S4" s="802"/>
    </row>
    <row r="5" spans="2:19" ht="21.75" customHeight="1">
      <c r="B5" s="90"/>
      <c r="C5" s="90"/>
      <c r="P5" s="803" t="s">
        <v>81</v>
      </c>
      <c r="Q5" s="803"/>
      <c r="R5" s="803"/>
      <c r="S5" s="803"/>
    </row>
    <row r="6" spans="1:20" ht="19.5" customHeight="1">
      <c r="A6" s="787" t="s">
        <v>2</v>
      </c>
      <c r="B6" s="787"/>
      <c r="C6" s="799" t="s">
        <v>3</v>
      </c>
      <c r="D6" s="799"/>
      <c r="E6" s="799"/>
      <c r="F6" s="810" t="s">
        <v>99</v>
      </c>
      <c r="G6" s="810" t="s">
        <v>216</v>
      </c>
      <c r="H6" s="811" t="s">
        <v>4</v>
      </c>
      <c r="I6" s="811"/>
      <c r="J6" s="811"/>
      <c r="K6" s="811"/>
      <c r="L6" s="811"/>
      <c r="M6" s="811"/>
      <c r="N6" s="811"/>
      <c r="O6" s="811"/>
      <c r="P6" s="811"/>
      <c r="Q6" s="811"/>
      <c r="R6" s="799" t="s">
        <v>217</v>
      </c>
      <c r="S6" s="799" t="s">
        <v>218</v>
      </c>
      <c r="T6" s="804"/>
    </row>
    <row r="7" spans="1:20" s="184" customFormat="1" ht="27" customHeight="1">
      <c r="A7" s="787"/>
      <c r="B7" s="787"/>
      <c r="C7" s="799" t="s">
        <v>219</v>
      </c>
      <c r="D7" s="800" t="s">
        <v>93</v>
      </c>
      <c r="E7" s="800"/>
      <c r="F7" s="810"/>
      <c r="G7" s="810"/>
      <c r="H7" s="810" t="s">
        <v>4</v>
      </c>
      <c r="I7" s="799" t="s">
        <v>1</v>
      </c>
      <c r="J7" s="799"/>
      <c r="K7" s="799"/>
      <c r="L7" s="799"/>
      <c r="M7" s="799"/>
      <c r="N7" s="799"/>
      <c r="O7" s="799"/>
      <c r="P7" s="799"/>
      <c r="Q7" s="810" t="s">
        <v>20</v>
      </c>
      <c r="R7" s="799"/>
      <c r="S7" s="799"/>
      <c r="T7" s="805"/>
    </row>
    <row r="8" spans="1:20" ht="21.75" customHeight="1">
      <c r="A8" s="787"/>
      <c r="B8" s="787"/>
      <c r="C8" s="799"/>
      <c r="D8" s="800" t="s">
        <v>220</v>
      </c>
      <c r="E8" s="800" t="s">
        <v>221</v>
      </c>
      <c r="F8" s="810"/>
      <c r="G8" s="810"/>
      <c r="H8" s="810"/>
      <c r="I8" s="810" t="s">
        <v>222</v>
      </c>
      <c r="J8" s="800" t="s">
        <v>93</v>
      </c>
      <c r="K8" s="800"/>
      <c r="L8" s="800"/>
      <c r="M8" s="800"/>
      <c r="N8" s="800"/>
      <c r="O8" s="800"/>
      <c r="P8" s="800"/>
      <c r="Q8" s="810"/>
      <c r="R8" s="799"/>
      <c r="S8" s="799"/>
      <c r="T8" s="805"/>
    </row>
    <row r="9" spans="1:20" ht="84" customHeight="1">
      <c r="A9" s="787"/>
      <c r="B9" s="787"/>
      <c r="C9" s="799"/>
      <c r="D9" s="800"/>
      <c r="E9" s="800"/>
      <c r="F9" s="810"/>
      <c r="G9" s="810"/>
      <c r="H9" s="810"/>
      <c r="I9" s="810"/>
      <c r="J9" s="187" t="s">
        <v>223</v>
      </c>
      <c r="K9" s="187" t="s">
        <v>224</v>
      </c>
      <c r="L9" s="188" t="s">
        <v>104</v>
      </c>
      <c r="M9" s="188" t="s">
        <v>225</v>
      </c>
      <c r="N9" s="188" t="s">
        <v>106</v>
      </c>
      <c r="O9" s="188" t="s">
        <v>226</v>
      </c>
      <c r="P9" s="188" t="s">
        <v>27</v>
      </c>
      <c r="Q9" s="810"/>
      <c r="R9" s="799"/>
      <c r="S9" s="799"/>
      <c r="T9" s="806"/>
    </row>
    <row r="10" spans="1:20" ht="22.5" customHeight="1">
      <c r="A10" s="812" t="s">
        <v>0</v>
      </c>
      <c r="B10" s="812"/>
      <c r="C10" s="218">
        <v>1</v>
      </c>
      <c r="D10" s="218">
        <v>2</v>
      </c>
      <c r="E10" s="218">
        <v>3</v>
      </c>
      <c r="F10" s="218">
        <v>4</v>
      </c>
      <c r="G10" s="218">
        <v>5</v>
      </c>
      <c r="H10" s="218">
        <v>6</v>
      </c>
      <c r="I10" s="218">
        <v>7</v>
      </c>
      <c r="J10" s="218">
        <v>8</v>
      </c>
      <c r="K10" s="218">
        <v>9</v>
      </c>
      <c r="L10" s="218">
        <v>10</v>
      </c>
      <c r="M10" s="218">
        <v>11</v>
      </c>
      <c r="N10" s="218">
        <v>12</v>
      </c>
      <c r="O10" s="218">
        <v>13</v>
      </c>
      <c r="P10" s="218">
        <v>14</v>
      </c>
      <c r="Q10" s="218">
        <v>15</v>
      </c>
      <c r="R10" s="218">
        <v>16</v>
      </c>
      <c r="S10" s="218">
        <v>17</v>
      </c>
      <c r="T10" s="645"/>
    </row>
    <row r="11" spans="1:20" ht="25.5" customHeight="1">
      <c r="A11" s="813" t="s">
        <v>92</v>
      </c>
      <c r="B11" s="813"/>
      <c r="C11" s="125">
        <v>3102</v>
      </c>
      <c r="D11" s="125">
        <v>1271</v>
      </c>
      <c r="E11" s="125">
        <v>1831</v>
      </c>
      <c r="F11" s="125">
        <v>43</v>
      </c>
      <c r="G11" s="125">
        <v>16</v>
      </c>
      <c r="H11" s="125">
        <v>3059</v>
      </c>
      <c r="I11" s="125">
        <v>2270</v>
      </c>
      <c r="J11" s="125">
        <v>1528</v>
      </c>
      <c r="K11" s="125">
        <v>20</v>
      </c>
      <c r="L11" s="125">
        <v>696</v>
      </c>
      <c r="M11" s="125">
        <v>21</v>
      </c>
      <c r="N11" s="125">
        <v>5</v>
      </c>
      <c r="O11" s="125">
        <v>0</v>
      </c>
      <c r="P11" s="125">
        <v>0</v>
      </c>
      <c r="Q11" s="125">
        <v>789</v>
      </c>
      <c r="R11" s="125">
        <v>1511</v>
      </c>
      <c r="S11" s="559">
        <v>0.6819383259911894</v>
      </c>
      <c r="T11" s="648"/>
    </row>
    <row r="12" spans="1:20" ht="25.5" customHeight="1">
      <c r="A12" s="540" t="s">
        <v>9</v>
      </c>
      <c r="B12" s="219" t="s">
        <v>62</v>
      </c>
      <c r="C12" s="204">
        <v>193</v>
      </c>
      <c r="D12" s="204">
        <v>99</v>
      </c>
      <c r="E12" s="204">
        <v>94</v>
      </c>
      <c r="F12" s="204">
        <v>10</v>
      </c>
      <c r="G12" s="204">
        <v>0</v>
      </c>
      <c r="H12" s="204">
        <v>183</v>
      </c>
      <c r="I12" s="204">
        <v>113</v>
      </c>
      <c r="J12" s="204">
        <v>68</v>
      </c>
      <c r="K12" s="204">
        <v>0</v>
      </c>
      <c r="L12" s="204">
        <v>39</v>
      </c>
      <c r="M12" s="204">
        <v>6</v>
      </c>
      <c r="N12" s="204">
        <v>0</v>
      </c>
      <c r="O12" s="204">
        <v>0</v>
      </c>
      <c r="P12" s="204">
        <v>0</v>
      </c>
      <c r="Q12" s="204">
        <v>70</v>
      </c>
      <c r="R12" s="204">
        <v>115</v>
      </c>
      <c r="S12" s="549">
        <v>0.6017699115044248</v>
      </c>
      <c r="T12" s="648"/>
    </row>
    <row r="13" spans="1:20" ht="25.5" customHeight="1">
      <c r="A13" s="541" t="s">
        <v>101</v>
      </c>
      <c r="B13" s="214" t="s">
        <v>501</v>
      </c>
      <c r="C13" s="205">
        <v>9</v>
      </c>
      <c r="D13" s="205">
        <v>0</v>
      </c>
      <c r="E13" s="205">
        <v>9</v>
      </c>
      <c r="F13" s="205">
        <v>1</v>
      </c>
      <c r="G13" s="205">
        <v>0</v>
      </c>
      <c r="H13" s="205">
        <v>8</v>
      </c>
      <c r="I13" s="205">
        <v>8</v>
      </c>
      <c r="J13" s="205">
        <v>8</v>
      </c>
      <c r="K13" s="205">
        <v>0</v>
      </c>
      <c r="L13" s="205">
        <v>0</v>
      </c>
      <c r="M13" s="205">
        <v>0</v>
      </c>
      <c r="N13" s="205">
        <v>0</v>
      </c>
      <c r="O13" s="205">
        <v>0</v>
      </c>
      <c r="P13" s="205">
        <v>0</v>
      </c>
      <c r="Q13" s="205">
        <v>0</v>
      </c>
      <c r="R13" s="205">
        <v>0</v>
      </c>
      <c r="S13" s="532">
        <v>1</v>
      </c>
      <c r="T13" s="659">
        <v>0</v>
      </c>
    </row>
    <row r="14" spans="1:20" ht="25.5" customHeight="1">
      <c r="A14" s="542" t="s">
        <v>108</v>
      </c>
      <c r="B14" s="213" t="s">
        <v>502</v>
      </c>
      <c r="C14" s="206">
        <v>16</v>
      </c>
      <c r="D14" s="206">
        <v>3</v>
      </c>
      <c r="E14" s="206">
        <v>13</v>
      </c>
      <c r="F14" s="206">
        <v>1</v>
      </c>
      <c r="G14" s="206">
        <v>0</v>
      </c>
      <c r="H14" s="206">
        <v>15</v>
      </c>
      <c r="I14" s="206">
        <v>13</v>
      </c>
      <c r="J14" s="206">
        <v>13</v>
      </c>
      <c r="K14" s="206">
        <v>0</v>
      </c>
      <c r="L14" s="206">
        <v>0</v>
      </c>
      <c r="M14" s="206">
        <v>0</v>
      </c>
      <c r="N14" s="206">
        <v>0</v>
      </c>
      <c r="O14" s="206">
        <v>0</v>
      </c>
      <c r="P14" s="206">
        <v>0</v>
      </c>
      <c r="Q14" s="206">
        <v>2</v>
      </c>
      <c r="R14" s="206">
        <v>2</v>
      </c>
      <c r="S14" s="533">
        <v>1</v>
      </c>
      <c r="T14" s="661">
        <v>1</v>
      </c>
    </row>
    <row r="15" spans="1:20" ht="25.5" customHeight="1">
      <c r="A15" s="542" t="s">
        <v>120</v>
      </c>
      <c r="B15" s="213" t="s">
        <v>503</v>
      </c>
      <c r="C15" s="206">
        <v>11</v>
      </c>
      <c r="D15" s="206">
        <v>0</v>
      </c>
      <c r="E15" s="206">
        <v>11</v>
      </c>
      <c r="F15" s="206">
        <v>0</v>
      </c>
      <c r="G15" s="206">
        <v>0</v>
      </c>
      <c r="H15" s="206">
        <v>11</v>
      </c>
      <c r="I15" s="206">
        <v>11</v>
      </c>
      <c r="J15" s="206">
        <v>8</v>
      </c>
      <c r="K15" s="206">
        <v>0</v>
      </c>
      <c r="L15" s="206">
        <v>3</v>
      </c>
      <c r="M15" s="206">
        <v>0</v>
      </c>
      <c r="N15" s="206">
        <v>0</v>
      </c>
      <c r="O15" s="206">
        <v>0</v>
      </c>
      <c r="P15" s="206">
        <v>0</v>
      </c>
      <c r="Q15" s="206">
        <v>0</v>
      </c>
      <c r="R15" s="206">
        <v>3</v>
      </c>
      <c r="S15" s="533">
        <v>0.7272727272727273</v>
      </c>
      <c r="T15" s="661">
        <v>0</v>
      </c>
    </row>
    <row r="16" spans="1:20" ht="25.5" customHeight="1">
      <c r="A16" s="542" t="s">
        <v>123</v>
      </c>
      <c r="B16" s="213" t="s">
        <v>504</v>
      </c>
      <c r="C16" s="206">
        <v>27</v>
      </c>
      <c r="D16" s="206">
        <v>10</v>
      </c>
      <c r="E16" s="206">
        <v>17</v>
      </c>
      <c r="F16" s="206">
        <v>6</v>
      </c>
      <c r="G16" s="206">
        <v>0</v>
      </c>
      <c r="H16" s="206">
        <v>21</v>
      </c>
      <c r="I16" s="206">
        <v>10</v>
      </c>
      <c r="J16" s="206">
        <v>8</v>
      </c>
      <c r="K16" s="206">
        <v>0</v>
      </c>
      <c r="L16" s="206">
        <v>2</v>
      </c>
      <c r="M16" s="206">
        <v>0</v>
      </c>
      <c r="N16" s="206">
        <v>0</v>
      </c>
      <c r="O16" s="206">
        <v>0</v>
      </c>
      <c r="P16" s="206">
        <v>0</v>
      </c>
      <c r="Q16" s="206">
        <v>11</v>
      </c>
      <c r="R16" s="206">
        <v>13</v>
      </c>
      <c r="S16" s="533">
        <v>0.8</v>
      </c>
      <c r="T16" s="661">
        <v>4</v>
      </c>
    </row>
    <row r="17" spans="1:20" ht="25.5" customHeight="1">
      <c r="A17" s="542" t="s">
        <v>128</v>
      </c>
      <c r="B17" s="213" t="s">
        <v>505</v>
      </c>
      <c r="C17" s="206">
        <v>32</v>
      </c>
      <c r="D17" s="206">
        <v>19</v>
      </c>
      <c r="E17" s="206">
        <v>13</v>
      </c>
      <c r="F17" s="206">
        <v>0</v>
      </c>
      <c r="G17" s="206">
        <v>0</v>
      </c>
      <c r="H17" s="206">
        <v>32</v>
      </c>
      <c r="I17" s="206">
        <v>15</v>
      </c>
      <c r="J17" s="206">
        <v>9</v>
      </c>
      <c r="K17" s="206">
        <v>0</v>
      </c>
      <c r="L17" s="206">
        <v>5</v>
      </c>
      <c r="M17" s="206">
        <v>1</v>
      </c>
      <c r="N17" s="206">
        <v>0</v>
      </c>
      <c r="O17" s="206">
        <v>0</v>
      </c>
      <c r="P17" s="206">
        <v>0</v>
      </c>
      <c r="Q17" s="206">
        <v>17</v>
      </c>
      <c r="R17" s="206">
        <v>23</v>
      </c>
      <c r="S17" s="533">
        <v>0.6</v>
      </c>
      <c r="T17" s="661">
        <v>10</v>
      </c>
    </row>
    <row r="18" spans="1:20" ht="25.5" customHeight="1">
      <c r="A18" s="542" t="s">
        <v>227</v>
      </c>
      <c r="B18" s="213" t="s">
        <v>506</v>
      </c>
      <c r="C18" s="206">
        <v>47</v>
      </c>
      <c r="D18" s="206">
        <v>36</v>
      </c>
      <c r="E18" s="206">
        <v>11</v>
      </c>
      <c r="F18" s="206">
        <v>1</v>
      </c>
      <c r="G18" s="206">
        <v>0</v>
      </c>
      <c r="H18" s="206">
        <v>46</v>
      </c>
      <c r="I18" s="206">
        <v>17</v>
      </c>
      <c r="J18" s="206">
        <v>9</v>
      </c>
      <c r="K18" s="206">
        <v>0</v>
      </c>
      <c r="L18" s="206">
        <v>3</v>
      </c>
      <c r="M18" s="206">
        <v>5</v>
      </c>
      <c r="N18" s="206">
        <v>0</v>
      </c>
      <c r="O18" s="206">
        <v>0</v>
      </c>
      <c r="P18" s="206">
        <v>0</v>
      </c>
      <c r="Q18" s="206">
        <v>29</v>
      </c>
      <c r="R18" s="206">
        <v>37</v>
      </c>
      <c r="S18" s="533">
        <v>0.5294117647058824</v>
      </c>
      <c r="T18" s="661">
        <v>4</v>
      </c>
    </row>
    <row r="19" spans="1:20" ht="24.75" customHeight="1">
      <c r="A19" s="542" t="s">
        <v>195</v>
      </c>
      <c r="B19" s="213" t="s">
        <v>507</v>
      </c>
      <c r="C19" s="206">
        <v>11</v>
      </c>
      <c r="D19" s="206">
        <v>9</v>
      </c>
      <c r="E19" s="206">
        <v>2</v>
      </c>
      <c r="F19" s="206">
        <v>1</v>
      </c>
      <c r="G19" s="206">
        <v>0</v>
      </c>
      <c r="H19" s="206">
        <v>10</v>
      </c>
      <c r="I19" s="206">
        <v>2</v>
      </c>
      <c r="J19" s="206">
        <v>2</v>
      </c>
      <c r="K19" s="206">
        <v>0</v>
      </c>
      <c r="L19" s="206">
        <v>0</v>
      </c>
      <c r="M19" s="206">
        <v>0</v>
      </c>
      <c r="N19" s="206">
        <v>0</v>
      </c>
      <c r="O19" s="206">
        <v>0</v>
      </c>
      <c r="P19" s="206">
        <v>0</v>
      </c>
      <c r="Q19" s="206">
        <v>8</v>
      </c>
      <c r="R19" s="206">
        <v>8</v>
      </c>
      <c r="S19" s="533">
        <v>1</v>
      </c>
      <c r="T19" s="661">
        <v>6</v>
      </c>
    </row>
    <row r="20" spans="1:20" ht="24.75" customHeight="1">
      <c r="A20" s="542" t="s">
        <v>228</v>
      </c>
      <c r="B20" s="213" t="s">
        <v>508</v>
      </c>
      <c r="C20" s="206">
        <v>32</v>
      </c>
      <c r="D20" s="206">
        <v>19</v>
      </c>
      <c r="E20" s="206">
        <v>13</v>
      </c>
      <c r="F20" s="206">
        <v>0</v>
      </c>
      <c r="G20" s="206">
        <v>0</v>
      </c>
      <c r="H20" s="206">
        <v>32</v>
      </c>
      <c r="I20" s="206">
        <v>29</v>
      </c>
      <c r="J20" s="206">
        <v>7</v>
      </c>
      <c r="K20" s="206">
        <v>0</v>
      </c>
      <c r="L20" s="206">
        <v>22</v>
      </c>
      <c r="M20" s="206">
        <v>0</v>
      </c>
      <c r="N20" s="206">
        <v>0</v>
      </c>
      <c r="O20" s="206">
        <v>0</v>
      </c>
      <c r="P20" s="206">
        <v>0</v>
      </c>
      <c r="Q20" s="206">
        <v>3</v>
      </c>
      <c r="R20" s="206">
        <v>25</v>
      </c>
      <c r="S20" s="533">
        <v>0.2413793103448276</v>
      </c>
      <c r="T20" s="661">
        <v>1</v>
      </c>
    </row>
    <row r="21" spans="1:20" ht="24.75" customHeight="1">
      <c r="A21" s="542" t="s">
        <v>247</v>
      </c>
      <c r="B21" s="213" t="s">
        <v>509</v>
      </c>
      <c r="C21" s="242">
        <v>6</v>
      </c>
      <c r="D21" s="242">
        <v>1</v>
      </c>
      <c r="E21" s="242">
        <v>5</v>
      </c>
      <c r="F21" s="242">
        <v>0</v>
      </c>
      <c r="G21" s="242">
        <v>0</v>
      </c>
      <c r="H21" s="206">
        <v>6</v>
      </c>
      <c r="I21" s="242">
        <v>6</v>
      </c>
      <c r="J21" s="242">
        <v>3</v>
      </c>
      <c r="K21" s="242">
        <v>0</v>
      </c>
      <c r="L21" s="242">
        <v>3</v>
      </c>
      <c r="M21" s="242">
        <v>0</v>
      </c>
      <c r="N21" s="242">
        <v>0</v>
      </c>
      <c r="O21" s="242">
        <v>0</v>
      </c>
      <c r="P21" s="242">
        <v>0</v>
      </c>
      <c r="Q21" s="242">
        <v>0</v>
      </c>
      <c r="R21" s="242">
        <v>3</v>
      </c>
      <c r="S21" s="534">
        <v>0.5</v>
      </c>
      <c r="T21" s="661">
        <v>0</v>
      </c>
    </row>
    <row r="22" spans="1:20" ht="24.75" customHeight="1">
      <c r="A22" s="542" t="s">
        <v>246</v>
      </c>
      <c r="B22" s="213" t="s">
        <v>510</v>
      </c>
      <c r="C22" s="242">
        <v>2</v>
      </c>
      <c r="D22" s="242">
        <v>2</v>
      </c>
      <c r="E22" s="242">
        <v>0</v>
      </c>
      <c r="F22" s="242">
        <v>0</v>
      </c>
      <c r="G22" s="242">
        <v>0</v>
      </c>
      <c r="H22" s="206">
        <v>2</v>
      </c>
      <c r="I22" s="242">
        <v>2</v>
      </c>
      <c r="J22" s="242">
        <v>1</v>
      </c>
      <c r="K22" s="242">
        <v>0</v>
      </c>
      <c r="L22" s="242">
        <v>1</v>
      </c>
      <c r="M22" s="242">
        <v>0</v>
      </c>
      <c r="N22" s="242">
        <v>0</v>
      </c>
      <c r="O22" s="242">
        <v>0</v>
      </c>
      <c r="P22" s="242">
        <v>0</v>
      </c>
      <c r="Q22" s="242">
        <v>0</v>
      </c>
      <c r="R22" s="242">
        <v>1</v>
      </c>
      <c r="S22" s="533">
        <v>0.5</v>
      </c>
      <c r="T22" s="660">
        <v>0</v>
      </c>
    </row>
    <row r="23" spans="1:20" ht="24.75" customHeight="1">
      <c r="A23" s="540" t="s">
        <v>10</v>
      </c>
      <c r="B23" s="220" t="s">
        <v>229</v>
      </c>
      <c r="C23" s="204">
        <v>2909</v>
      </c>
      <c r="D23" s="204">
        <v>1172</v>
      </c>
      <c r="E23" s="204">
        <v>1737</v>
      </c>
      <c r="F23" s="204">
        <v>33</v>
      </c>
      <c r="G23" s="204">
        <v>16</v>
      </c>
      <c r="H23" s="204">
        <v>2876</v>
      </c>
      <c r="I23" s="204">
        <v>2157</v>
      </c>
      <c r="J23" s="204">
        <v>1460</v>
      </c>
      <c r="K23" s="204">
        <v>20</v>
      </c>
      <c r="L23" s="204">
        <v>657</v>
      </c>
      <c r="M23" s="204">
        <v>15</v>
      </c>
      <c r="N23" s="204">
        <v>5</v>
      </c>
      <c r="O23" s="204">
        <v>0</v>
      </c>
      <c r="P23" s="204">
        <v>0</v>
      </c>
      <c r="Q23" s="204">
        <v>719</v>
      </c>
      <c r="R23" s="204">
        <v>1396</v>
      </c>
      <c r="S23" s="535">
        <v>0.6861381548446917</v>
      </c>
      <c r="T23" s="649">
        <v>0</v>
      </c>
    </row>
    <row r="24" spans="1:20" ht="30" customHeight="1">
      <c r="A24" s="543" t="s">
        <v>9</v>
      </c>
      <c r="B24" s="221" t="s">
        <v>230</v>
      </c>
      <c r="C24" s="208">
        <v>1391</v>
      </c>
      <c r="D24" s="208">
        <v>615</v>
      </c>
      <c r="E24" s="208">
        <v>776</v>
      </c>
      <c r="F24" s="208">
        <v>11</v>
      </c>
      <c r="G24" s="208">
        <v>16</v>
      </c>
      <c r="H24" s="208">
        <v>1380</v>
      </c>
      <c r="I24" s="208">
        <v>1001</v>
      </c>
      <c r="J24" s="208">
        <v>652</v>
      </c>
      <c r="K24" s="208">
        <v>9</v>
      </c>
      <c r="L24" s="208">
        <v>322</v>
      </c>
      <c r="M24" s="208">
        <v>13</v>
      </c>
      <c r="N24" s="208">
        <v>5</v>
      </c>
      <c r="O24" s="208">
        <v>0</v>
      </c>
      <c r="P24" s="208">
        <v>0</v>
      </c>
      <c r="Q24" s="208">
        <v>379</v>
      </c>
      <c r="R24" s="208">
        <v>719</v>
      </c>
      <c r="S24" s="560">
        <v>0.6603396603396603</v>
      </c>
      <c r="T24" s="648"/>
    </row>
    <row r="25" spans="1:20" ht="30" customHeight="1">
      <c r="A25" s="546" t="s">
        <v>101</v>
      </c>
      <c r="B25" s="615" t="s">
        <v>511</v>
      </c>
      <c r="C25" s="206">
        <v>22</v>
      </c>
      <c r="D25" s="614">
        <v>0</v>
      </c>
      <c r="E25" s="614">
        <v>22</v>
      </c>
      <c r="F25" s="614">
        <v>6</v>
      </c>
      <c r="G25" s="614">
        <v>0</v>
      </c>
      <c r="H25" s="206">
        <v>16</v>
      </c>
      <c r="I25" s="206">
        <v>16</v>
      </c>
      <c r="J25" s="614">
        <v>16</v>
      </c>
      <c r="K25" s="614">
        <v>0</v>
      </c>
      <c r="L25" s="614">
        <v>0</v>
      </c>
      <c r="M25" s="614">
        <v>0</v>
      </c>
      <c r="N25" s="614">
        <v>0</v>
      </c>
      <c r="O25" s="614">
        <v>0</v>
      </c>
      <c r="P25" s="614">
        <v>0</v>
      </c>
      <c r="Q25" s="614">
        <v>0</v>
      </c>
      <c r="R25" s="614">
        <v>0</v>
      </c>
      <c r="S25" s="550">
        <v>1</v>
      </c>
      <c r="T25" s="662"/>
    </row>
    <row r="26" spans="1:20" ht="24.75" customHeight="1">
      <c r="A26" s="542" t="s">
        <v>108</v>
      </c>
      <c r="B26" s="213" t="s">
        <v>512</v>
      </c>
      <c r="C26" s="206">
        <v>189</v>
      </c>
      <c r="D26" s="206">
        <v>80</v>
      </c>
      <c r="E26" s="206">
        <v>109</v>
      </c>
      <c r="F26" s="206">
        <v>0</v>
      </c>
      <c r="G26" s="206">
        <v>0</v>
      </c>
      <c r="H26" s="206">
        <v>189</v>
      </c>
      <c r="I26" s="206">
        <v>150</v>
      </c>
      <c r="J26" s="206">
        <v>66</v>
      </c>
      <c r="K26" s="206">
        <v>4</v>
      </c>
      <c r="L26" s="206">
        <v>79</v>
      </c>
      <c r="M26" s="206">
        <v>1</v>
      </c>
      <c r="N26" s="206">
        <v>0</v>
      </c>
      <c r="O26" s="206">
        <v>0</v>
      </c>
      <c r="P26" s="206">
        <v>0</v>
      </c>
      <c r="Q26" s="206">
        <v>39</v>
      </c>
      <c r="R26" s="206">
        <v>119</v>
      </c>
      <c r="S26" s="533">
        <v>0.4666666666666667</v>
      </c>
      <c r="T26" s="665"/>
    </row>
    <row r="27" spans="1:20" ht="24.75" customHeight="1">
      <c r="A27" s="542" t="s">
        <v>120</v>
      </c>
      <c r="B27" s="213" t="s">
        <v>513</v>
      </c>
      <c r="C27" s="212">
        <v>200</v>
      </c>
      <c r="D27" s="212">
        <v>83</v>
      </c>
      <c r="E27" s="212">
        <v>117</v>
      </c>
      <c r="F27" s="212">
        <v>0</v>
      </c>
      <c r="G27" s="212">
        <v>4</v>
      </c>
      <c r="H27" s="212">
        <v>200</v>
      </c>
      <c r="I27" s="212">
        <v>146</v>
      </c>
      <c r="J27" s="212">
        <v>106</v>
      </c>
      <c r="K27" s="212">
        <v>1</v>
      </c>
      <c r="L27" s="212">
        <v>37</v>
      </c>
      <c r="M27" s="212">
        <v>2</v>
      </c>
      <c r="N27" s="212">
        <v>0</v>
      </c>
      <c r="O27" s="212">
        <v>0</v>
      </c>
      <c r="P27" s="212">
        <v>0</v>
      </c>
      <c r="Q27" s="212">
        <v>54</v>
      </c>
      <c r="R27" s="212">
        <v>93</v>
      </c>
      <c r="S27" s="533">
        <v>0.7328767123287672</v>
      </c>
      <c r="T27" s="665"/>
    </row>
    <row r="28" spans="1:20" ht="24.75" customHeight="1">
      <c r="A28" s="542" t="s">
        <v>123</v>
      </c>
      <c r="B28" s="213" t="s">
        <v>514</v>
      </c>
      <c r="C28" s="206">
        <v>167</v>
      </c>
      <c r="D28" s="206">
        <v>91</v>
      </c>
      <c r="E28" s="206">
        <v>76</v>
      </c>
      <c r="F28" s="206">
        <v>2</v>
      </c>
      <c r="G28" s="206">
        <v>2</v>
      </c>
      <c r="H28" s="206">
        <v>165</v>
      </c>
      <c r="I28" s="206">
        <v>102</v>
      </c>
      <c r="J28" s="206">
        <v>65</v>
      </c>
      <c r="K28" s="206">
        <v>1</v>
      </c>
      <c r="L28" s="206">
        <v>28</v>
      </c>
      <c r="M28" s="206">
        <v>6</v>
      </c>
      <c r="N28" s="206">
        <v>2</v>
      </c>
      <c r="O28" s="206">
        <v>0</v>
      </c>
      <c r="P28" s="206">
        <v>0</v>
      </c>
      <c r="Q28" s="206">
        <v>63</v>
      </c>
      <c r="R28" s="206">
        <v>99</v>
      </c>
      <c r="S28" s="533">
        <v>0.6470588235294118</v>
      </c>
      <c r="T28" s="665"/>
    </row>
    <row r="29" spans="1:20" ht="24.75" customHeight="1">
      <c r="A29" s="542" t="s">
        <v>128</v>
      </c>
      <c r="B29" s="213" t="s">
        <v>515</v>
      </c>
      <c r="C29" s="207">
        <v>209</v>
      </c>
      <c r="D29" s="207">
        <v>100</v>
      </c>
      <c r="E29" s="207">
        <v>109</v>
      </c>
      <c r="F29" s="206">
        <v>0</v>
      </c>
      <c r="G29" s="206">
        <v>7</v>
      </c>
      <c r="H29" s="206">
        <v>209</v>
      </c>
      <c r="I29" s="206">
        <v>139</v>
      </c>
      <c r="J29" s="206">
        <v>109</v>
      </c>
      <c r="K29" s="207">
        <v>0</v>
      </c>
      <c r="L29" s="207">
        <v>28</v>
      </c>
      <c r="M29" s="207">
        <v>0</v>
      </c>
      <c r="N29" s="207">
        <v>2</v>
      </c>
      <c r="O29" s="207">
        <v>0</v>
      </c>
      <c r="P29" s="207">
        <v>0</v>
      </c>
      <c r="Q29" s="207">
        <v>70</v>
      </c>
      <c r="R29" s="207">
        <v>100</v>
      </c>
      <c r="S29" s="533">
        <v>0.7841726618705036</v>
      </c>
      <c r="T29" s="665"/>
    </row>
    <row r="30" spans="1:20" ht="24.75" customHeight="1">
      <c r="A30" s="542" t="s">
        <v>227</v>
      </c>
      <c r="B30" s="213" t="s">
        <v>516</v>
      </c>
      <c r="C30" s="206">
        <v>202</v>
      </c>
      <c r="D30" s="206">
        <v>99</v>
      </c>
      <c r="E30" s="206">
        <v>103</v>
      </c>
      <c r="F30" s="206">
        <v>2</v>
      </c>
      <c r="G30" s="206">
        <v>1</v>
      </c>
      <c r="H30" s="206">
        <v>200</v>
      </c>
      <c r="I30" s="206">
        <v>154</v>
      </c>
      <c r="J30" s="206">
        <v>86</v>
      </c>
      <c r="K30" s="206">
        <v>1</v>
      </c>
      <c r="L30" s="206">
        <v>67</v>
      </c>
      <c r="M30" s="206">
        <v>0</v>
      </c>
      <c r="N30" s="206">
        <v>0</v>
      </c>
      <c r="O30" s="206">
        <v>0</v>
      </c>
      <c r="P30" s="206">
        <v>0</v>
      </c>
      <c r="Q30" s="206">
        <v>46</v>
      </c>
      <c r="R30" s="206">
        <v>113</v>
      </c>
      <c r="S30" s="533">
        <v>0.564935064935065</v>
      </c>
      <c r="T30" s="665"/>
    </row>
    <row r="31" spans="1:20" ht="24.75" customHeight="1">
      <c r="A31" s="542" t="s">
        <v>195</v>
      </c>
      <c r="B31" s="213" t="s">
        <v>517</v>
      </c>
      <c r="C31" s="206">
        <v>208</v>
      </c>
      <c r="D31" s="206">
        <v>87</v>
      </c>
      <c r="E31" s="206">
        <v>121</v>
      </c>
      <c r="F31" s="206">
        <v>1</v>
      </c>
      <c r="G31" s="206">
        <v>2</v>
      </c>
      <c r="H31" s="206">
        <v>207</v>
      </c>
      <c r="I31" s="206">
        <v>148</v>
      </c>
      <c r="J31" s="206">
        <v>108</v>
      </c>
      <c r="K31" s="206">
        <v>0</v>
      </c>
      <c r="L31" s="206">
        <v>38</v>
      </c>
      <c r="M31" s="206">
        <v>1</v>
      </c>
      <c r="N31" s="206">
        <v>1</v>
      </c>
      <c r="O31" s="206">
        <v>0</v>
      </c>
      <c r="P31" s="206">
        <v>0</v>
      </c>
      <c r="Q31" s="206">
        <v>59</v>
      </c>
      <c r="R31" s="206">
        <v>99</v>
      </c>
      <c r="S31" s="533">
        <v>0.7297297297297297</v>
      </c>
      <c r="T31" s="665"/>
    </row>
    <row r="32" spans="1:20" ht="24.75" customHeight="1">
      <c r="A32" s="546" t="s">
        <v>228</v>
      </c>
      <c r="B32" s="216" t="s">
        <v>518</v>
      </c>
      <c r="C32" s="241">
        <v>194</v>
      </c>
      <c r="D32" s="241">
        <v>75</v>
      </c>
      <c r="E32" s="241">
        <v>119</v>
      </c>
      <c r="F32" s="241">
        <v>0</v>
      </c>
      <c r="G32" s="241">
        <v>0</v>
      </c>
      <c r="H32" s="206">
        <v>194</v>
      </c>
      <c r="I32" s="241">
        <v>146</v>
      </c>
      <c r="J32" s="241">
        <v>96</v>
      </c>
      <c r="K32" s="241">
        <v>2</v>
      </c>
      <c r="L32" s="241">
        <v>45</v>
      </c>
      <c r="M32" s="241">
        <v>3</v>
      </c>
      <c r="N32" s="241">
        <v>0</v>
      </c>
      <c r="O32" s="241">
        <v>0</v>
      </c>
      <c r="P32" s="241">
        <v>0</v>
      </c>
      <c r="Q32" s="241">
        <v>48</v>
      </c>
      <c r="R32" s="241">
        <v>96</v>
      </c>
      <c r="S32" s="663">
        <v>0.6712328767123288</v>
      </c>
      <c r="T32" s="664"/>
    </row>
    <row r="33" spans="1:20" ht="24.75" customHeight="1">
      <c r="A33" s="544" t="s">
        <v>10</v>
      </c>
      <c r="B33" s="229" t="s">
        <v>231</v>
      </c>
      <c r="C33" s="230">
        <v>417</v>
      </c>
      <c r="D33" s="230">
        <v>225</v>
      </c>
      <c r="E33" s="230">
        <v>192</v>
      </c>
      <c r="F33" s="230">
        <v>13</v>
      </c>
      <c r="G33" s="230">
        <v>0</v>
      </c>
      <c r="H33" s="230">
        <v>404</v>
      </c>
      <c r="I33" s="230">
        <v>260</v>
      </c>
      <c r="J33" s="230">
        <v>148</v>
      </c>
      <c r="K33" s="230">
        <v>0</v>
      </c>
      <c r="L33" s="230">
        <v>112</v>
      </c>
      <c r="M33" s="230">
        <v>0</v>
      </c>
      <c r="N33" s="230">
        <v>0</v>
      </c>
      <c r="O33" s="230">
        <v>0</v>
      </c>
      <c r="P33" s="230">
        <v>0</v>
      </c>
      <c r="Q33" s="230">
        <v>144</v>
      </c>
      <c r="R33" s="230">
        <v>256</v>
      </c>
      <c r="S33" s="537">
        <v>0.5692307692307692</v>
      </c>
      <c r="T33" s="648"/>
    </row>
    <row r="34" spans="1:20" ht="24.75" customHeight="1">
      <c r="A34" s="546" t="s">
        <v>101</v>
      </c>
      <c r="B34" s="214" t="s">
        <v>519</v>
      </c>
      <c r="C34" s="206">
        <v>46</v>
      </c>
      <c r="D34" s="207">
        <v>19</v>
      </c>
      <c r="E34" s="207">
        <v>27</v>
      </c>
      <c r="F34" s="207">
        <v>1</v>
      </c>
      <c r="G34" s="207">
        <v>0</v>
      </c>
      <c r="H34" s="206">
        <v>45</v>
      </c>
      <c r="I34" s="206">
        <v>31</v>
      </c>
      <c r="J34" s="207">
        <v>22</v>
      </c>
      <c r="K34" s="207">
        <v>0</v>
      </c>
      <c r="L34" s="207">
        <v>9</v>
      </c>
      <c r="M34" s="207">
        <v>0</v>
      </c>
      <c r="N34" s="207">
        <v>0</v>
      </c>
      <c r="O34" s="207">
        <v>0</v>
      </c>
      <c r="P34" s="207">
        <v>0</v>
      </c>
      <c r="Q34" s="207">
        <v>14</v>
      </c>
      <c r="R34" s="207">
        <v>23</v>
      </c>
      <c r="S34" s="550">
        <v>0.7096774193548387</v>
      </c>
      <c r="T34" s="662"/>
    </row>
    <row r="35" spans="1:20" ht="24.75" customHeight="1">
      <c r="A35" s="542" t="s">
        <v>108</v>
      </c>
      <c r="B35" s="213" t="s">
        <v>520</v>
      </c>
      <c r="C35" s="206">
        <v>103</v>
      </c>
      <c r="D35" s="206">
        <v>69</v>
      </c>
      <c r="E35" s="206">
        <v>34</v>
      </c>
      <c r="F35" s="206">
        <v>8</v>
      </c>
      <c r="G35" s="206">
        <v>0</v>
      </c>
      <c r="H35" s="206">
        <v>95</v>
      </c>
      <c r="I35" s="206">
        <v>52</v>
      </c>
      <c r="J35" s="206">
        <v>28</v>
      </c>
      <c r="K35" s="206">
        <v>0</v>
      </c>
      <c r="L35" s="206">
        <v>24</v>
      </c>
      <c r="M35" s="206">
        <v>0</v>
      </c>
      <c r="N35" s="206">
        <v>0</v>
      </c>
      <c r="O35" s="206">
        <v>0</v>
      </c>
      <c r="P35" s="206">
        <v>0</v>
      </c>
      <c r="Q35" s="206">
        <v>43</v>
      </c>
      <c r="R35" s="206">
        <v>67</v>
      </c>
      <c r="S35" s="533">
        <v>0.5384615384615384</v>
      </c>
      <c r="T35" s="665"/>
    </row>
    <row r="36" spans="1:20" ht="24.75" customHeight="1">
      <c r="A36" s="542" t="s">
        <v>120</v>
      </c>
      <c r="B36" s="213" t="s">
        <v>521</v>
      </c>
      <c r="C36" s="206">
        <v>89</v>
      </c>
      <c r="D36" s="206">
        <v>58</v>
      </c>
      <c r="E36" s="206">
        <v>31</v>
      </c>
      <c r="F36" s="206">
        <v>0</v>
      </c>
      <c r="G36" s="206">
        <v>0</v>
      </c>
      <c r="H36" s="206">
        <v>89</v>
      </c>
      <c r="I36" s="206">
        <v>58</v>
      </c>
      <c r="J36" s="206">
        <v>20</v>
      </c>
      <c r="K36" s="206">
        <v>0</v>
      </c>
      <c r="L36" s="206">
        <v>38</v>
      </c>
      <c r="M36" s="206">
        <v>0</v>
      </c>
      <c r="N36" s="206">
        <v>0</v>
      </c>
      <c r="O36" s="206">
        <v>0</v>
      </c>
      <c r="P36" s="206">
        <v>0</v>
      </c>
      <c r="Q36" s="206">
        <v>31</v>
      </c>
      <c r="R36" s="206">
        <v>69</v>
      </c>
      <c r="S36" s="533">
        <v>0.3448275862068966</v>
      </c>
      <c r="T36" s="665"/>
    </row>
    <row r="37" spans="1:20" ht="24.75" customHeight="1">
      <c r="A37" s="542" t="s">
        <v>123</v>
      </c>
      <c r="B37" s="213" t="s">
        <v>522</v>
      </c>
      <c r="C37" s="241">
        <v>73</v>
      </c>
      <c r="D37" s="241">
        <v>48</v>
      </c>
      <c r="E37" s="241">
        <v>25</v>
      </c>
      <c r="F37" s="241">
        <v>2</v>
      </c>
      <c r="G37" s="241">
        <v>0</v>
      </c>
      <c r="H37" s="206">
        <v>71</v>
      </c>
      <c r="I37" s="206">
        <v>42</v>
      </c>
      <c r="J37" s="241">
        <v>22</v>
      </c>
      <c r="K37" s="241">
        <v>0</v>
      </c>
      <c r="L37" s="241">
        <v>20</v>
      </c>
      <c r="M37" s="241">
        <v>0</v>
      </c>
      <c r="N37" s="241">
        <v>0</v>
      </c>
      <c r="O37" s="241">
        <v>0</v>
      </c>
      <c r="P37" s="241">
        <v>0</v>
      </c>
      <c r="Q37" s="241">
        <v>29</v>
      </c>
      <c r="R37" s="241">
        <v>49</v>
      </c>
      <c r="S37" s="533">
        <v>0.5238095238095238</v>
      </c>
      <c r="T37" s="665"/>
    </row>
    <row r="38" spans="1:20" ht="24.75" customHeight="1">
      <c r="A38" s="542" t="s">
        <v>128</v>
      </c>
      <c r="B38" s="213" t="s">
        <v>523</v>
      </c>
      <c r="C38" s="241">
        <v>57</v>
      </c>
      <c r="D38" s="241">
        <v>18</v>
      </c>
      <c r="E38" s="241">
        <v>39</v>
      </c>
      <c r="F38" s="241">
        <v>2</v>
      </c>
      <c r="G38" s="241">
        <v>0</v>
      </c>
      <c r="H38" s="206">
        <v>55</v>
      </c>
      <c r="I38" s="206">
        <v>40</v>
      </c>
      <c r="J38" s="241">
        <v>34</v>
      </c>
      <c r="K38" s="241">
        <v>0</v>
      </c>
      <c r="L38" s="241">
        <v>6</v>
      </c>
      <c r="M38" s="241">
        <v>0</v>
      </c>
      <c r="N38" s="241">
        <v>0</v>
      </c>
      <c r="O38" s="241">
        <v>0</v>
      </c>
      <c r="P38" s="241">
        <v>0</v>
      </c>
      <c r="Q38" s="241">
        <v>15</v>
      </c>
      <c r="R38" s="241">
        <v>21</v>
      </c>
      <c r="S38" s="533">
        <v>0.85</v>
      </c>
      <c r="T38" s="665" t="s">
        <v>101</v>
      </c>
    </row>
    <row r="39" spans="1:20" ht="24.75" customHeight="1">
      <c r="A39" s="546" t="s">
        <v>227</v>
      </c>
      <c r="B39" s="216" t="s">
        <v>524</v>
      </c>
      <c r="C39" s="241">
        <v>49</v>
      </c>
      <c r="D39" s="241">
        <v>13</v>
      </c>
      <c r="E39" s="241">
        <v>36</v>
      </c>
      <c r="F39" s="241">
        <v>0</v>
      </c>
      <c r="G39" s="241">
        <v>0</v>
      </c>
      <c r="H39" s="206">
        <v>49</v>
      </c>
      <c r="I39" s="206">
        <v>37</v>
      </c>
      <c r="J39" s="241">
        <v>22</v>
      </c>
      <c r="K39" s="241">
        <v>0</v>
      </c>
      <c r="L39" s="241">
        <v>15</v>
      </c>
      <c r="M39" s="241">
        <v>0</v>
      </c>
      <c r="N39" s="241">
        <v>0</v>
      </c>
      <c r="O39" s="241">
        <v>0</v>
      </c>
      <c r="P39" s="241">
        <v>0</v>
      </c>
      <c r="Q39" s="241">
        <v>12</v>
      </c>
      <c r="R39" s="241">
        <v>27</v>
      </c>
      <c r="S39" s="534">
        <v>0.5945945945945946</v>
      </c>
      <c r="T39" s="664"/>
    </row>
    <row r="40" spans="1:20" ht="24.75" customHeight="1">
      <c r="A40" s="544" t="s">
        <v>11</v>
      </c>
      <c r="B40" s="229" t="s">
        <v>232</v>
      </c>
      <c r="C40" s="230">
        <v>214</v>
      </c>
      <c r="D40" s="230">
        <v>60</v>
      </c>
      <c r="E40" s="230">
        <v>154</v>
      </c>
      <c r="F40" s="230">
        <v>0</v>
      </c>
      <c r="G40" s="230">
        <v>0</v>
      </c>
      <c r="H40" s="230">
        <v>214</v>
      </c>
      <c r="I40" s="230">
        <v>196</v>
      </c>
      <c r="J40" s="230">
        <v>137</v>
      </c>
      <c r="K40" s="230">
        <v>0</v>
      </c>
      <c r="L40" s="230">
        <v>59</v>
      </c>
      <c r="M40" s="230">
        <v>0</v>
      </c>
      <c r="N40" s="230">
        <v>0</v>
      </c>
      <c r="O40" s="230">
        <v>0</v>
      </c>
      <c r="P40" s="230">
        <v>0</v>
      </c>
      <c r="Q40" s="230">
        <v>18</v>
      </c>
      <c r="R40" s="230">
        <v>77</v>
      </c>
      <c r="S40" s="537">
        <v>0.6989795918367347</v>
      </c>
      <c r="T40" s="648"/>
    </row>
    <row r="41" spans="1:20" ht="24.75" customHeight="1">
      <c r="A41" s="545" t="s">
        <v>101</v>
      </c>
      <c r="B41" s="215" t="s">
        <v>525</v>
      </c>
      <c r="C41" s="528">
        <v>120</v>
      </c>
      <c r="D41" s="616">
        <v>42</v>
      </c>
      <c r="E41" s="616">
        <v>78</v>
      </c>
      <c r="F41" s="616">
        <v>0</v>
      </c>
      <c r="G41" s="616">
        <v>0</v>
      </c>
      <c r="H41" s="212">
        <v>120</v>
      </c>
      <c r="I41" s="528">
        <v>106</v>
      </c>
      <c r="J41" s="616">
        <v>65</v>
      </c>
      <c r="K41" s="616">
        <v>0</v>
      </c>
      <c r="L41" s="616">
        <v>41</v>
      </c>
      <c r="M41" s="616">
        <v>0</v>
      </c>
      <c r="N41" s="616">
        <v>0</v>
      </c>
      <c r="O41" s="616">
        <v>0</v>
      </c>
      <c r="P41" s="616">
        <v>0</v>
      </c>
      <c r="Q41" s="616">
        <v>14</v>
      </c>
      <c r="R41" s="616">
        <v>55</v>
      </c>
      <c r="S41" s="534">
        <v>0.6132075471698113</v>
      </c>
      <c r="T41" s="648"/>
    </row>
    <row r="42" spans="1:20" ht="24.75" customHeight="1">
      <c r="A42" s="547" t="s">
        <v>108</v>
      </c>
      <c r="B42" s="216" t="s">
        <v>526</v>
      </c>
      <c r="C42" s="528">
        <v>94</v>
      </c>
      <c r="D42" s="528">
        <v>18</v>
      </c>
      <c r="E42" s="528">
        <v>76</v>
      </c>
      <c r="F42" s="528">
        <v>0</v>
      </c>
      <c r="G42" s="528">
        <v>0</v>
      </c>
      <c r="H42" s="212">
        <v>94</v>
      </c>
      <c r="I42" s="528">
        <v>90</v>
      </c>
      <c r="J42" s="528">
        <v>72</v>
      </c>
      <c r="K42" s="528">
        <v>0</v>
      </c>
      <c r="L42" s="528">
        <v>18</v>
      </c>
      <c r="M42" s="528">
        <v>0</v>
      </c>
      <c r="N42" s="528">
        <v>0</v>
      </c>
      <c r="O42" s="528">
        <v>0</v>
      </c>
      <c r="P42" s="528">
        <v>0</v>
      </c>
      <c r="Q42" s="528">
        <v>4</v>
      </c>
      <c r="R42" s="528">
        <v>22</v>
      </c>
      <c r="S42" s="534">
        <v>0.8</v>
      </c>
      <c r="T42" s="648"/>
    </row>
    <row r="43" spans="1:20" ht="24.75" customHeight="1">
      <c r="A43" s="544" t="s">
        <v>12</v>
      </c>
      <c r="B43" s="231" t="s">
        <v>233</v>
      </c>
      <c r="C43" s="230">
        <v>407</v>
      </c>
      <c r="D43" s="230">
        <v>135</v>
      </c>
      <c r="E43" s="230">
        <v>272</v>
      </c>
      <c r="F43" s="230">
        <v>8</v>
      </c>
      <c r="G43" s="230">
        <v>0</v>
      </c>
      <c r="H43" s="230">
        <v>399</v>
      </c>
      <c r="I43" s="230">
        <v>320</v>
      </c>
      <c r="J43" s="230">
        <v>220</v>
      </c>
      <c r="K43" s="230">
        <v>6</v>
      </c>
      <c r="L43" s="230">
        <v>93</v>
      </c>
      <c r="M43" s="230">
        <v>1</v>
      </c>
      <c r="N43" s="230">
        <v>0</v>
      </c>
      <c r="O43" s="230">
        <v>0</v>
      </c>
      <c r="P43" s="230">
        <v>0</v>
      </c>
      <c r="Q43" s="230">
        <v>79</v>
      </c>
      <c r="R43" s="230">
        <v>173</v>
      </c>
      <c r="S43" s="537">
        <v>0.70625</v>
      </c>
      <c r="T43" s="648"/>
    </row>
    <row r="44" spans="1:20" ht="24.75" customHeight="1">
      <c r="A44" s="546" t="s">
        <v>101</v>
      </c>
      <c r="B44" s="214" t="s">
        <v>527</v>
      </c>
      <c r="C44" s="206">
        <v>72</v>
      </c>
      <c r="D44" s="207">
        <v>2</v>
      </c>
      <c r="E44" s="207">
        <v>70</v>
      </c>
      <c r="F44" s="207">
        <v>1</v>
      </c>
      <c r="G44" s="207">
        <v>0</v>
      </c>
      <c r="H44" s="206">
        <v>71</v>
      </c>
      <c r="I44" s="206">
        <v>69</v>
      </c>
      <c r="J44" s="207">
        <v>64</v>
      </c>
      <c r="K44" s="207">
        <v>0</v>
      </c>
      <c r="L44" s="207">
        <v>5</v>
      </c>
      <c r="M44" s="207">
        <v>0</v>
      </c>
      <c r="N44" s="207">
        <v>0</v>
      </c>
      <c r="O44" s="207">
        <v>0</v>
      </c>
      <c r="P44" s="207">
        <v>0</v>
      </c>
      <c r="Q44" s="207">
        <v>2</v>
      </c>
      <c r="R44" s="207">
        <v>7</v>
      </c>
      <c r="S44" s="533">
        <v>0.927536231884058</v>
      </c>
      <c r="T44" s="648"/>
    </row>
    <row r="45" spans="1:20" ht="24.75" customHeight="1">
      <c r="A45" s="542" t="s">
        <v>108</v>
      </c>
      <c r="B45" s="213" t="s">
        <v>528</v>
      </c>
      <c r="C45" s="206">
        <v>60</v>
      </c>
      <c r="D45" s="206">
        <v>36</v>
      </c>
      <c r="E45" s="206">
        <v>24</v>
      </c>
      <c r="F45" s="206">
        <v>1</v>
      </c>
      <c r="G45" s="206">
        <v>0</v>
      </c>
      <c r="H45" s="206">
        <v>59</v>
      </c>
      <c r="I45" s="206">
        <v>37</v>
      </c>
      <c r="J45" s="206">
        <v>17</v>
      </c>
      <c r="K45" s="206">
        <v>1</v>
      </c>
      <c r="L45" s="206">
        <v>19</v>
      </c>
      <c r="M45" s="206">
        <v>0</v>
      </c>
      <c r="N45" s="206">
        <v>0</v>
      </c>
      <c r="O45" s="206">
        <v>0</v>
      </c>
      <c r="P45" s="206">
        <v>0</v>
      </c>
      <c r="Q45" s="206">
        <v>22</v>
      </c>
      <c r="R45" s="206">
        <v>41</v>
      </c>
      <c r="S45" s="533">
        <v>0.4864864864864865</v>
      </c>
      <c r="T45" s="648"/>
    </row>
    <row r="46" spans="1:20" ht="24.75" customHeight="1">
      <c r="A46" s="542" t="s">
        <v>120</v>
      </c>
      <c r="B46" s="213" t="s">
        <v>529</v>
      </c>
      <c r="C46" s="206">
        <v>66</v>
      </c>
      <c r="D46" s="206">
        <v>32</v>
      </c>
      <c r="E46" s="206">
        <v>34</v>
      </c>
      <c r="F46" s="206">
        <v>0</v>
      </c>
      <c r="G46" s="206">
        <v>0</v>
      </c>
      <c r="H46" s="206">
        <v>66</v>
      </c>
      <c r="I46" s="206">
        <v>52</v>
      </c>
      <c r="J46" s="206">
        <v>23</v>
      </c>
      <c r="K46" s="206">
        <v>4</v>
      </c>
      <c r="L46" s="206">
        <v>25</v>
      </c>
      <c r="M46" s="206">
        <v>0</v>
      </c>
      <c r="N46" s="206">
        <v>0</v>
      </c>
      <c r="O46" s="206">
        <v>0</v>
      </c>
      <c r="P46" s="206">
        <v>0</v>
      </c>
      <c r="Q46" s="206">
        <v>14</v>
      </c>
      <c r="R46" s="206">
        <v>39</v>
      </c>
      <c r="S46" s="533">
        <v>0.5192307692307693</v>
      </c>
      <c r="T46" s="648"/>
    </row>
    <row r="47" spans="1:20" ht="24.75" customHeight="1">
      <c r="A47" s="542" t="s">
        <v>123</v>
      </c>
      <c r="B47" s="213" t="s">
        <v>530</v>
      </c>
      <c r="C47" s="206">
        <v>86</v>
      </c>
      <c r="D47" s="206">
        <v>38</v>
      </c>
      <c r="E47" s="206">
        <v>48</v>
      </c>
      <c r="F47" s="206">
        <v>3</v>
      </c>
      <c r="G47" s="206">
        <v>0</v>
      </c>
      <c r="H47" s="206">
        <v>83</v>
      </c>
      <c r="I47" s="206">
        <v>62</v>
      </c>
      <c r="J47" s="206">
        <v>42</v>
      </c>
      <c r="K47" s="206">
        <v>1</v>
      </c>
      <c r="L47" s="206">
        <v>19</v>
      </c>
      <c r="M47" s="206">
        <v>0</v>
      </c>
      <c r="N47" s="206">
        <v>0</v>
      </c>
      <c r="O47" s="206">
        <v>0</v>
      </c>
      <c r="P47" s="206">
        <v>0</v>
      </c>
      <c r="Q47" s="206">
        <v>21</v>
      </c>
      <c r="R47" s="206">
        <v>40</v>
      </c>
      <c r="S47" s="533">
        <v>0.6935483870967742</v>
      </c>
      <c r="T47" s="648"/>
    </row>
    <row r="48" spans="1:20" ht="24.75" customHeight="1">
      <c r="A48" s="542" t="s">
        <v>128</v>
      </c>
      <c r="B48" s="213" t="s">
        <v>531</v>
      </c>
      <c r="C48" s="206">
        <v>34</v>
      </c>
      <c r="D48" s="206">
        <v>14</v>
      </c>
      <c r="E48" s="206">
        <v>20</v>
      </c>
      <c r="F48" s="206">
        <v>0</v>
      </c>
      <c r="G48" s="206">
        <v>0</v>
      </c>
      <c r="H48" s="206">
        <v>34</v>
      </c>
      <c r="I48" s="206">
        <v>20</v>
      </c>
      <c r="J48" s="206">
        <v>20</v>
      </c>
      <c r="K48" s="206">
        <v>0</v>
      </c>
      <c r="L48" s="206">
        <v>0</v>
      </c>
      <c r="M48" s="206">
        <v>0</v>
      </c>
      <c r="N48" s="206">
        <v>0</v>
      </c>
      <c r="O48" s="206">
        <v>0</v>
      </c>
      <c r="P48" s="206">
        <v>0</v>
      </c>
      <c r="Q48" s="206">
        <v>14</v>
      </c>
      <c r="R48" s="206">
        <v>14</v>
      </c>
      <c r="S48" s="533">
        <v>1</v>
      </c>
      <c r="T48" s="648"/>
    </row>
    <row r="49" spans="1:20" ht="24.75" customHeight="1">
      <c r="A49" s="546" t="s">
        <v>227</v>
      </c>
      <c r="B49" s="216" t="s">
        <v>532</v>
      </c>
      <c r="C49" s="206">
        <v>89</v>
      </c>
      <c r="D49" s="206">
        <v>13</v>
      </c>
      <c r="E49" s="206">
        <v>76</v>
      </c>
      <c r="F49" s="206">
        <v>3</v>
      </c>
      <c r="G49" s="206">
        <v>0</v>
      </c>
      <c r="H49" s="206">
        <v>86</v>
      </c>
      <c r="I49" s="206">
        <v>80</v>
      </c>
      <c r="J49" s="206">
        <v>54</v>
      </c>
      <c r="K49" s="206">
        <v>0</v>
      </c>
      <c r="L49" s="206">
        <v>25</v>
      </c>
      <c r="M49" s="206">
        <v>1</v>
      </c>
      <c r="N49" s="206">
        <v>0</v>
      </c>
      <c r="O49" s="206">
        <v>0</v>
      </c>
      <c r="P49" s="206">
        <v>0</v>
      </c>
      <c r="Q49" s="206">
        <v>6</v>
      </c>
      <c r="R49" s="206">
        <v>32</v>
      </c>
      <c r="S49" s="533">
        <v>0.675</v>
      </c>
      <c r="T49" s="648"/>
    </row>
    <row r="50" spans="1:20" ht="24.75" customHeight="1">
      <c r="A50" s="544" t="s">
        <v>52</v>
      </c>
      <c r="B50" s="231" t="s">
        <v>234</v>
      </c>
      <c r="C50" s="230">
        <v>64</v>
      </c>
      <c r="D50" s="230">
        <v>19</v>
      </c>
      <c r="E50" s="230">
        <v>45</v>
      </c>
      <c r="F50" s="230">
        <v>0</v>
      </c>
      <c r="G50" s="230">
        <v>0</v>
      </c>
      <c r="H50" s="230">
        <v>64</v>
      </c>
      <c r="I50" s="230">
        <v>46</v>
      </c>
      <c r="J50" s="230">
        <v>39</v>
      </c>
      <c r="K50" s="230">
        <v>0</v>
      </c>
      <c r="L50" s="230">
        <v>6</v>
      </c>
      <c r="M50" s="230">
        <v>1</v>
      </c>
      <c r="N50" s="230">
        <v>0</v>
      </c>
      <c r="O50" s="230">
        <v>0</v>
      </c>
      <c r="P50" s="230">
        <v>0</v>
      </c>
      <c r="Q50" s="230">
        <v>18</v>
      </c>
      <c r="R50" s="230">
        <v>25</v>
      </c>
      <c r="S50" s="537">
        <v>0.8478260869565217</v>
      </c>
      <c r="T50" s="648"/>
    </row>
    <row r="51" spans="1:20" ht="24.75" customHeight="1">
      <c r="A51" s="541" t="s">
        <v>101</v>
      </c>
      <c r="B51" s="215" t="s">
        <v>533</v>
      </c>
      <c r="C51" s="528">
        <v>33</v>
      </c>
      <c r="D51" s="616">
        <v>12</v>
      </c>
      <c r="E51" s="616">
        <v>21</v>
      </c>
      <c r="F51" s="616">
        <v>0</v>
      </c>
      <c r="G51" s="616">
        <v>0</v>
      </c>
      <c r="H51" s="212">
        <v>33</v>
      </c>
      <c r="I51" s="205">
        <v>21</v>
      </c>
      <c r="J51" s="616">
        <v>21</v>
      </c>
      <c r="K51" s="616">
        <v>0</v>
      </c>
      <c r="L51" s="616">
        <v>0</v>
      </c>
      <c r="M51" s="616">
        <v>0</v>
      </c>
      <c r="N51" s="616">
        <v>0</v>
      </c>
      <c r="O51" s="616">
        <v>0</v>
      </c>
      <c r="P51" s="616">
        <v>0</v>
      </c>
      <c r="Q51" s="616">
        <v>12</v>
      </c>
      <c r="R51" s="616">
        <v>12</v>
      </c>
      <c r="S51" s="534">
        <v>1</v>
      </c>
      <c r="T51" s="651">
        <v>8</v>
      </c>
    </row>
    <row r="52" spans="1:20" ht="24.75" customHeight="1">
      <c r="A52" s="542" t="s">
        <v>108</v>
      </c>
      <c r="B52" s="617" t="s">
        <v>534</v>
      </c>
      <c r="C52" s="528">
        <v>21</v>
      </c>
      <c r="D52" s="528">
        <v>5</v>
      </c>
      <c r="E52" s="528">
        <v>16</v>
      </c>
      <c r="F52" s="528">
        <v>0</v>
      </c>
      <c r="G52" s="528">
        <v>0</v>
      </c>
      <c r="H52" s="212">
        <v>21</v>
      </c>
      <c r="I52" s="206">
        <v>17</v>
      </c>
      <c r="J52" s="212">
        <v>11</v>
      </c>
      <c r="K52" s="212">
        <v>0</v>
      </c>
      <c r="L52" s="212">
        <v>6</v>
      </c>
      <c r="M52" s="212">
        <v>0</v>
      </c>
      <c r="N52" s="212">
        <v>0</v>
      </c>
      <c r="O52" s="212">
        <v>0</v>
      </c>
      <c r="P52" s="212">
        <v>0</v>
      </c>
      <c r="Q52" s="212">
        <v>4</v>
      </c>
      <c r="R52" s="212">
        <v>10</v>
      </c>
      <c r="S52" s="534">
        <v>0.6470588235294118</v>
      </c>
      <c r="T52" s="651">
        <v>1</v>
      </c>
    </row>
    <row r="53" spans="1:20" ht="24.75" customHeight="1">
      <c r="A53" s="547" t="s">
        <v>120</v>
      </c>
      <c r="B53" s="236" t="s">
        <v>535</v>
      </c>
      <c r="C53" s="528">
        <v>10</v>
      </c>
      <c r="D53" s="242">
        <v>2</v>
      </c>
      <c r="E53" s="242">
        <v>8</v>
      </c>
      <c r="F53" s="242">
        <v>0</v>
      </c>
      <c r="G53" s="242">
        <v>0</v>
      </c>
      <c r="H53" s="206">
        <v>10</v>
      </c>
      <c r="I53" s="212">
        <v>8</v>
      </c>
      <c r="J53" s="206">
        <v>7</v>
      </c>
      <c r="K53" s="206">
        <v>0</v>
      </c>
      <c r="L53" s="206">
        <v>0</v>
      </c>
      <c r="M53" s="206">
        <v>1</v>
      </c>
      <c r="N53" s="206">
        <v>0</v>
      </c>
      <c r="O53" s="206">
        <v>0</v>
      </c>
      <c r="P53" s="206">
        <v>0</v>
      </c>
      <c r="Q53" s="206">
        <v>2</v>
      </c>
      <c r="R53" s="206">
        <v>3</v>
      </c>
      <c r="S53" s="533">
        <v>0.875</v>
      </c>
      <c r="T53" s="651">
        <v>2</v>
      </c>
    </row>
    <row r="54" spans="1:20" ht="24.75" customHeight="1">
      <c r="A54" s="544" t="s">
        <v>56</v>
      </c>
      <c r="B54" s="229" t="s">
        <v>235</v>
      </c>
      <c r="C54" s="230">
        <v>250</v>
      </c>
      <c r="D54" s="230">
        <v>66</v>
      </c>
      <c r="E54" s="230">
        <v>184</v>
      </c>
      <c r="F54" s="230">
        <v>0</v>
      </c>
      <c r="G54" s="230">
        <v>0</v>
      </c>
      <c r="H54" s="230">
        <v>250</v>
      </c>
      <c r="I54" s="230">
        <v>198</v>
      </c>
      <c r="J54" s="230">
        <v>176</v>
      </c>
      <c r="K54" s="230">
        <v>2</v>
      </c>
      <c r="L54" s="230">
        <v>20</v>
      </c>
      <c r="M54" s="230">
        <v>0</v>
      </c>
      <c r="N54" s="230">
        <v>0</v>
      </c>
      <c r="O54" s="230">
        <v>0</v>
      </c>
      <c r="P54" s="230">
        <v>0</v>
      </c>
      <c r="Q54" s="230">
        <v>52</v>
      </c>
      <c r="R54" s="230">
        <v>72</v>
      </c>
      <c r="S54" s="537">
        <v>0.898989898989899</v>
      </c>
      <c r="T54" s="648"/>
    </row>
    <row r="55" spans="1:20" ht="24.75" customHeight="1">
      <c r="A55" s="541" t="s">
        <v>101</v>
      </c>
      <c r="B55" s="215" t="s">
        <v>536</v>
      </c>
      <c r="C55" s="528">
        <v>65</v>
      </c>
      <c r="D55" s="616">
        <v>0</v>
      </c>
      <c r="E55" s="616">
        <v>65</v>
      </c>
      <c r="F55" s="616">
        <v>0</v>
      </c>
      <c r="G55" s="616">
        <v>0</v>
      </c>
      <c r="H55" s="212">
        <v>65</v>
      </c>
      <c r="I55" s="205">
        <v>64</v>
      </c>
      <c r="J55" s="616">
        <v>61</v>
      </c>
      <c r="K55" s="616">
        <v>0</v>
      </c>
      <c r="L55" s="616">
        <v>3</v>
      </c>
      <c r="M55" s="616">
        <v>0</v>
      </c>
      <c r="N55" s="616">
        <v>0</v>
      </c>
      <c r="O55" s="616">
        <v>0</v>
      </c>
      <c r="P55" s="616">
        <v>0</v>
      </c>
      <c r="Q55" s="616">
        <v>1</v>
      </c>
      <c r="R55" s="616">
        <v>4</v>
      </c>
      <c r="S55" s="534">
        <v>0.953125</v>
      </c>
      <c r="T55" s="648"/>
    </row>
    <row r="56" spans="1:20" ht="24.75" customHeight="1">
      <c r="A56" s="542" t="s">
        <v>108</v>
      </c>
      <c r="B56" s="216" t="s">
        <v>537</v>
      </c>
      <c r="C56" s="528">
        <v>107</v>
      </c>
      <c r="D56" s="528">
        <v>43</v>
      </c>
      <c r="E56" s="528">
        <v>64</v>
      </c>
      <c r="F56" s="528">
        <v>0</v>
      </c>
      <c r="G56" s="528">
        <v>0</v>
      </c>
      <c r="H56" s="212">
        <v>107</v>
      </c>
      <c r="I56" s="206">
        <v>66</v>
      </c>
      <c r="J56" s="212">
        <v>60</v>
      </c>
      <c r="K56" s="212">
        <v>1</v>
      </c>
      <c r="L56" s="212">
        <v>5</v>
      </c>
      <c r="M56" s="212">
        <v>0</v>
      </c>
      <c r="N56" s="212">
        <v>0</v>
      </c>
      <c r="O56" s="212">
        <v>0</v>
      </c>
      <c r="P56" s="212">
        <v>0</v>
      </c>
      <c r="Q56" s="212">
        <v>41</v>
      </c>
      <c r="R56" s="212">
        <v>46</v>
      </c>
      <c r="S56" s="534">
        <v>0.9242424242424242</v>
      </c>
      <c r="T56" s="648"/>
    </row>
    <row r="57" spans="1:20" ht="24.75" customHeight="1">
      <c r="A57" s="547" t="s">
        <v>120</v>
      </c>
      <c r="B57" s="216" t="s">
        <v>538</v>
      </c>
      <c r="C57" s="528">
        <v>78</v>
      </c>
      <c r="D57" s="528">
        <v>23</v>
      </c>
      <c r="E57" s="528">
        <v>55</v>
      </c>
      <c r="F57" s="528">
        <v>0</v>
      </c>
      <c r="G57" s="528">
        <v>0</v>
      </c>
      <c r="H57" s="212">
        <v>78</v>
      </c>
      <c r="I57" s="212">
        <v>68</v>
      </c>
      <c r="J57" s="212">
        <v>55</v>
      </c>
      <c r="K57" s="212">
        <v>1</v>
      </c>
      <c r="L57" s="212">
        <v>12</v>
      </c>
      <c r="M57" s="212">
        <v>0</v>
      </c>
      <c r="N57" s="212">
        <v>0</v>
      </c>
      <c r="O57" s="212">
        <v>0</v>
      </c>
      <c r="P57" s="212">
        <v>0</v>
      </c>
      <c r="Q57" s="212">
        <v>10</v>
      </c>
      <c r="R57" s="212">
        <v>22</v>
      </c>
      <c r="S57" s="534">
        <v>0.8235294117647058</v>
      </c>
      <c r="T57" s="648"/>
    </row>
    <row r="58" spans="1:20" ht="30" customHeight="1">
      <c r="A58" s="544" t="s">
        <v>53</v>
      </c>
      <c r="B58" s="561" t="s">
        <v>236</v>
      </c>
      <c r="C58" s="230">
        <v>110</v>
      </c>
      <c r="D58" s="230">
        <v>44</v>
      </c>
      <c r="E58" s="230">
        <v>66</v>
      </c>
      <c r="F58" s="230">
        <v>1</v>
      </c>
      <c r="G58" s="230">
        <v>0</v>
      </c>
      <c r="H58" s="230">
        <v>109</v>
      </c>
      <c r="I58" s="230">
        <v>87</v>
      </c>
      <c r="J58" s="230">
        <v>53</v>
      </c>
      <c r="K58" s="230">
        <v>2</v>
      </c>
      <c r="L58" s="230">
        <v>32</v>
      </c>
      <c r="M58" s="230">
        <v>0</v>
      </c>
      <c r="N58" s="230">
        <v>0</v>
      </c>
      <c r="O58" s="230">
        <v>0</v>
      </c>
      <c r="P58" s="230">
        <v>0</v>
      </c>
      <c r="Q58" s="230">
        <v>22</v>
      </c>
      <c r="R58" s="230">
        <v>54</v>
      </c>
      <c r="S58" s="537">
        <v>0.632183908045977</v>
      </c>
      <c r="T58" s="648"/>
    </row>
    <row r="59" spans="1:20" ht="30" customHeight="1">
      <c r="A59" s="546" t="s">
        <v>101</v>
      </c>
      <c r="B59" s="615" t="s">
        <v>539</v>
      </c>
      <c r="C59" s="241">
        <v>19</v>
      </c>
      <c r="D59" s="207">
        <v>10</v>
      </c>
      <c r="E59" s="207">
        <v>9</v>
      </c>
      <c r="F59" s="207">
        <v>0</v>
      </c>
      <c r="G59" s="207">
        <v>0</v>
      </c>
      <c r="H59" s="206">
        <v>19</v>
      </c>
      <c r="I59" s="206">
        <v>16</v>
      </c>
      <c r="J59" s="207">
        <v>10</v>
      </c>
      <c r="K59" s="207">
        <v>0</v>
      </c>
      <c r="L59" s="207">
        <v>6</v>
      </c>
      <c r="M59" s="207">
        <v>0</v>
      </c>
      <c r="N59" s="207">
        <v>0</v>
      </c>
      <c r="O59" s="207">
        <v>0</v>
      </c>
      <c r="P59" s="207">
        <v>0</v>
      </c>
      <c r="Q59" s="207">
        <v>3</v>
      </c>
      <c r="R59" s="207">
        <v>9</v>
      </c>
      <c r="S59" s="533">
        <v>0.625</v>
      </c>
      <c r="T59" s="648"/>
    </row>
    <row r="60" spans="1:20" ht="24.75" customHeight="1">
      <c r="A60" s="542" t="s">
        <v>108</v>
      </c>
      <c r="B60" s="213" t="s">
        <v>540</v>
      </c>
      <c r="C60" s="241">
        <v>29</v>
      </c>
      <c r="D60" s="241">
        <v>16</v>
      </c>
      <c r="E60" s="241">
        <v>13</v>
      </c>
      <c r="F60" s="241">
        <v>0</v>
      </c>
      <c r="G60" s="241">
        <v>0</v>
      </c>
      <c r="H60" s="206">
        <v>29</v>
      </c>
      <c r="I60" s="206">
        <v>21</v>
      </c>
      <c r="J60" s="206">
        <v>10</v>
      </c>
      <c r="K60" s="206">
        <v>1</v>
      </c>
      <c r="L60" s="206">
        <v>10</v>
      </c>
      <c r="M60" s="206">
        <v>0</v>
      </c>
      <c r="N60" s="206">
        <v>0</v>
      </c>
      <c r="O60" s="206">
        <v>0</v>
      </c>
      <c r="P60" s="206">
        <v>0</v>
      </c>
      <c r="Q60" s="206">
        <v>8</v>
      </c>
      <c r="R60" s="206">
        <v>18</v>
      </c>
      <c r="S60" s="533">
        <v>0.5238095238095238</v>
      </c>
      <c r="T60" s="648"/>
    </row>
    <row r="61" spans="1:20" ht="24.75" customHeight="1">
      <c r="A61" s="542" t="s">
        <v>120</v>
      </c>
      <c r="B61" s="213" t="s">
        <v>541</v>
      </c>
      <c r="C61" s="241">
        <v>32</v>
      </c>
      <c r="D61" s="241">
        <v>18</v>
      </c>
      <c r="E61" s="241">
        <v>14</v>
      </c>
      <c r="F61" s="241">
        <v>0</v>
      </c>
      <c r="G61" s="241">
        <v>0</v>
      </c>
      <c r="H61" s="206">
        <v>32</v>
      </c>
      <c r="I61" s="206">
        <v>21</v>
      </c>
      <c r="J61" s="206">
        <v>8</v>
      </c>
      <c r="K61" s="206">
        <v>1</v>
      </c>
      <c r="L61" s="206">
        <v>12</v>
      </c>
      <c r="M61" s="206">
        <v>0</v>
      </c>
      <c r="N61" s="206">
        <v>0</v>
      </c>
      <c r="O61" s="206">
        <v>0</v>
      </c>
      <c r="P61" s="206">
        <v>0</v>
      </c>
      <c r="Q61" s="206">
        <v>11</v>
      </c>
      <c r="R61" s="206">
        <v>23</v>
      </c>
      <c r="S61" s="533">
        <v>0.42857142857142855</v>
      </c>
      <c r="T61" s="648"/>
    </row>
    <row r="62" spans="1:20" ht="24.75" customHeight="1">
      <c r="A62" s="546" t="s">
        <v>123</v>
      </c>
      <c r="B62" s="216" t="s">
        <v>542</v>
      </c>
      <c r="C62" s="241">
        <v>30</v>
      </c>
      <c r="D62" s="241">
        <v>0</v>
      </c>
      <c r="E62" s="241">
        <v>30</v>
      </c>
      <c r="F62" s="241">
        <v>1</v>
      </c>
      <c r="G62" s="241">
        <v>0</v>
      </c>
      <c r="H62" s="206">
        <v>29</v>
      </c>
      <c r="I62" s="206">
        <v>29</v>
      </c>
      <c r="J62" s="206">
        <v>25</v>
      </c>
      <c r="K62" s="206">
        <v>0</v>
      </c>
      <c r="L62" s="206">
        <v>4</v>
      </c>
      <c r="M62" s="206">
        <v>0</v>
      </c>
      <c r="N62" s="206">
        <v>0</v>
      </c>
      <c r="O62" s="206">
        <v>0</v>
      </c>
      <c r="P62" s="206">
        <v>0</v>
      </c>
      <c r="Q62" s="206">
        <v>0</v>
      </c>
      <c r="R62" s="206">
        <v>4</v>
      </c>
      <c r="S62" s="533">
        <v>0.8620689655172413</v>
      </c>
      <c r="T62" s="648"/>
    </row>
    <row r="63" spans="1:20" ht="24.75" customHeight="1">
      <c r="A63" s="544" t="s">
        <v>54</v>
      </c>
      <c r="B63" s="231" t="s">
        <v>237</v>
      </c>
      <c r="C63" s="230">
        <v>27</v>
      </c>
      <c r="D63" s="230">
        <v>5</v>
      </c>
      <c r="E63" s="230">
        <v>22</v>
      </c>
      <c r="F63" s="230">
        <v>0</v>
      </c>
      <c r="G63" s="230">
        <v>0</v>
      </c>
      <c r="H63" s="230">
        <v>27</v>
      </c>
      <c r="I63" s="230">
        <v>23</v>
      </c>
      <c r="J63" s="230">
        <v>14</v>
      </c>
      <c r="K63" s="230">
        <v>0</v>
      </c>
      <c r="L63" s="230">
        <v>9</v>
      </c>
      <c r="M63" s="230">
        <v>0</v>
      </c>
      <c r="N63" s="230">
        <v>0</v>
      </c>
      <c r="O63" s="230">
        <v>0</v>
      </c>
      <c r="P63" s="230">
        <v>0</v>
      </c>
      <c r="Q63" s="230">
        <v>4</v>
      </c>
      <c r="R63" s="230">
        <v>13</v>
      </c>
      <c r="S63" s="537">
        <v>0.6086956521739131</v>
      </c>
      <c r="T63" s="648"/>
    </row>
    <row r="64" spans="1:20" ht="24.75" customHeight="1">
      <c r="A64" s="547" t="s">
        <v>101</v>
      </c>
      <c r="B64" s="216" t="s">
        <v>543</v>
      </c>
      <c r="C64" s="235">
        <v>9</v>
      </c>
      <c r="D64" s="235">
        <v>1</v>
      </c>
      <c r="E64" s="235">
        <v>8</v>
      </c>
      <c r="F64" s="235">
        <v>0</v>
      </c>
      <c r="G64" s="235">
        <v>0</v>
      </c>
      <c r="H64" s="235">
        <v>9</v>
      </c>
      <c r="I64" s="235">
        <v>8</v>
      </c>
      <c r="J64" s="235">
        <v>6</v>
      </c>
      <c r="K64" s="235">
        <v>0</v>
      </c>
      <c r="L64" s="235">
        <v>2</v>
      </c>
      <c r="M64" s="235">
        <v>0</v>
      </c>
      <c r="N64" s="235">
        <v>0</v>
      </c>
      <c r="O64" s="235">
        <v>0</v>
      </c>
      <c r="P64" s="235">
        <v>0</v>
      </c>
      <c r="Q64" s="235">
        <v>1</v>
      </c>
      <c r="R64" s="235">
        <v>3</v>
      </c>
      <c r="S64" s="534">
        <v>0.75</v>
      </c>
      <c r="T64" s="648"/>
    </row>
    <row r="65" spans="1:20" ht="24.75" customHeight="1">
      <c r="A65" s="546" t="s">
        <v>108</v>
      </c>
      <c r="B65" s="216" t="s">
        <v>544</v>
      </c>
      <c r="C65" s="235">
        <v>18</v>
      </c>
      <c r="D65" s="235">
        <v>4</v>
      </c>
      <c r="E65" s="235">
        <v>14</v>
      </c>
      <c r="F65" s="235">
        <v>0</v>
      </c>
      <c r="G65" s="235">
        <v>0</v>
      </c>
      <c r="H65" s="235">
        <v>18</v>
      </c>
      <c r="I65" s="235">
        <v>15</v>
      </c>
      <c r="J65" s="235">
        <v>8</v>
      </c>
      <c r="K65" s="235">
        <v>0</v>
      </c>
      <c r="L65" s="235">
        <v>7</v>
      </c>
      <c r="M65" s="235">
        <v>0</v>
      </c>
      <c r="N65" s="235">
        <v>0</v>
      </c>
      <c r="O65" s="235">
        <v>0</v>
      </c>
      <c r="P65" s="235">
        <v>0</v>
      </c>
      <c r="Q65" s="235">
        <v>3</v>
      </c>
      <c r="R65" s="235">
        <v>10</v>
      </c>
      <c r="S65" s="534">
        <v>0.5333333333333333</v>
      </c>
      <c r="T65" s="648"/>
    </row>
    <row r="66" spans="1:20" ht="24.75" customHeight="1">
      <c r="A66" s="544" t="s">
        <v>238</v>
      </c>
      <c r="B66" s="231" t="s">
        <v>239</v>
      </c>
      <c r="C66" s="230">
        <v>14</v>
      </c>
      <c r="D66" s="230">
        <v>2</v>
      </c>
      <c r="E66" s="230">
        <v>12</v>
      </c>
      <c r="F66" s="230">
        <v>0</v>
      </c>
      <c r="G66" s="230">
        <v>0</v>
      </c>
      <c r="H66" s="230">
        <v>14</v>
      </c>
      <c r="I66" s="230">
        <v>13</v>
      </c>
      <c r="J66" s="230">
        <v>8</v>
      </c>
      <c r="K66" s="230">
        <v>1</v>
      </c>
      <c r="L66" s="230">
        <v>4</v>
      </c>
      <c r="M66" s="230">
        <v>0</v>
      </c>
      <c r="N66" s="230">
        <v>0</v>
      </c>
      <c r="O66" s="230">
        <v>0</v>
      </c>
      <c r="P66" s="230">
        <v>0</v>
      </c>
      <c r="Q66" s="230">
        <v>1</v>
      </c>
      <c r="R66" s="230">
        <v>5</v>
      </c>
      <c r="S66" s="537">
        <v>0.6923076923076923</v>
      </c>
      <c r="T66" s="648"/>
    </row>
    <row r="67" spans="1:20" ht="24.75" customHeight="1">
      <c r="A67" s="547" t="s">
        <v>101</v>
      </c>
      <c r="B67" s="216" t="s">
        <v>545</v>
      </c>
      <c r="C67" s="528">
        <v>8</v>
      </c>
      <c r="D67" s="528">
        <v>1</v>
      </c>
      <c r="E67" s="528">
        <v>7</v>
      </c>
      <c r="F67" s="528">
        <v>0</v>
      </c>
      <c r="G67" s="528">
        <v>0</v>
      </c>
      <c r="H67" s="235">
        <v>8</v>
      </c>
      <c r="I67" s="235">
        <v>7</v>
      </c>
      <c r="J67" s="235">
        <v>5</v>
      </c>
      <c r="K67" s="235">
        <v>0</v>
      </c>
      <c r="L67" s="235">
        <v>2</v>
      </c>
      <c r="M67" s="235">
        <v>0</v>
      </c>
      <c r="N67" s="235">
        <v>0</v>
      </c>
      <c r="O67" s="235">
        <v>0</v>
      </c>
      <c r="P67" s="235">
        <v>0</v>
      </c>
      <c r="Q67" s="235">
        <v>1</v>
      </c>
      <c r="R67" s="235">
        <v>3</v>
      </c>
      <c r="S67" s="534">
        <v>0.7142857142857143</v>
      </c>
      <c r="T67" s="648"/>
    </row>
    <row r="68" spans="1:20" ht="24.75" customHeight="1">
      <c r="A68" s="546" t="s">
        <v>108</v>
      </c>
      <c r="B68" s="216" t="s">
        <v>546</v>
      </c>
      <c r="C68" s="528">
        <v>6</v>
      </c>
      <c r="D68" s="528">
        <v>1</v>
      </c>
      <c r="E68" s="528">
        <v>5</v>
      </c>
      <c r="F68" s="528">
        <v>0</v>
      </c>
      <c r="G68" s="528">
        <v>0</v>
      </c>
      <c r="H68" s="235">
        <v>6</v>
      </c>
      <c r="I68" s="235">
        <v>6</v>
      </c>
      <c r="J68" s="235">
        <v>3</v>
      </c>
      <c r="K68" s="235">
        <v>1</v>
      </c>
      <c r="L68" s="235">
        <v>2</v>
      </c>
      <c r="M68" s="235">
        <v>0</v>
      </c>
      <c r="N68" s="235">
        <v>0</v>
      </c>
      <c r="O68" s="235">
        <v>0</v>
      </c>
      <c r="P68" s="235">
        <v>0</v>
      </c>
      <c r="Q68" s="235">
        <v>0</v>
      </c>
      <c r="R68" s="235">
        <v>2</v>
      </c>
      <c r="S68" s="534">
        <v>0.6666666666666666</v>
      </c>
      <c r="T68" s="648"/>
    </row>
    <row r="69" spans="1:20" ht="24.75" customHeight="1">
      <c r="A69" s="544" t="s">
        <v>240</v>
      </c>
      <c r="B69" s="231" t="s">
        <v>241</v>
      </c>
      <c r="C69" s="230">
        <v>15</v>
      </c>
      <c r="D69" s="230">
        <v>1</v>
      </c>
      <c r="E69" s="230">
        <v>14</v>
      </c>
      <c r="F69" s="230">
        <v>0</v>
      </c>
      <c r="G69" s="230">
        <v>0</v>
      </c>
      <c r="H69" s="230">
        <v>15</v>
      </c>
      <c r="I69" s="230">
        <v>13</v>
      </c>
      <c r="J69" s="230">
        <v>13</v>
      </c>
      <c r="K69" s="230">
        <v>0</v>
      </c>
      <c r="L69" s="230">
        <v>0</v>
      </c>
      <c r="M69" s="230">
        <v>0</v>
      </c>
      <c r="N69" s="230">
        <v>0</v>
      </c>
      <c r="O69" s="230">
        <v>0</v>
      </c>
      <c r="P69" s="230">
        <v>0</v>
      </c>
      <c r="Q69" s="230">
        <v>2</v>
      </c>
      <c r="R69" s="230">
        <v>2</v>
      </c>
      <c r="S69" s="537">
        <v>1</v>
      </c>
      <c r="T69" s="648"/>
    </row>
    <row r="70" spans="1:20" ht="24.75" customHeight="1">
      <c r="A70" s="547" t="s">
        <v>101</v>
      </c>
      <c r="B70" s="216" t="s">
        <v>547</v>
      </c>
      <c r="C70" s="235">
        <v>9</v>
      </c>
      <c r="D70" s="235">
        <v>0</v>
      </c>
      <c r="E70" s="235">
        <v>9</v>
      </c>
      <c r="F70" s="235">
        <v>0</v>
      </c>
      <c r="G70" s="235">
        <v>0</v>
      </c>
      <c r="H70" s="235">
        <v>9</v>
      </c>
      <c r="I70" s="235">
        <v>8</v>
      </c>
      <c r="J70" s="235">
        <v>8</v>
      </c>
      <c r="K70" s="235">
        <v>0</v>
      </c>
      <c r="L70" s="235">
        <v>0</v>
      </c>
      <c r="M70" s="235">
        <v>0</v>
      </c>
      <c r="N70" s="235">
        <v>0</v>
      </c>
      <c r="O70" s="235">
        <v>0</v>
      </c>
      <c r="P70" s="235">
        <v>0</v>
      </c>
      <c r="Q70" s="235">
        <v>1</v>
      </c>
      <c r="R70" s="235">
        <v>1</v>
      </c>
      <c r="S70" s="538">
        <v>1</v>
      </c>
      <c r="T70" s="648"/>
    </row>
    <row r="71" spans="1:20" ht="24.75" customHeight="1">
      <c r="A71" s="548" t="s">
        <v>108</v>
      </c>
      <c r="B71" s="529" t="s">
        <v>548</v>
      </c>
      <c r="C71" s="530">
        <v>6</v>
      </c>
      <c r="D71" s="530">
        <v>1</v>
      </c>
      <c r="E71" s="530">
        <v>5</v>
      </c>
      <c r="F71" s="530">
        <v>0</v>
      </c>
      <c r="G71" s="530">
        <v>0</v>
      </c>
      <c r="H71" s="530">
        <v>6</v>
      </c>
      <c r="I71" s="530">
        <v>5</v>
      </c>
      <c r="J71" s="530">
        <v>5</v>
      </c>
      <c r="K71" s="530">
        <v>0</v>
      </c>
      <c r="L71" s="530">
        <v>0</v>
      </c>
      <c r="M71" s="530">
        <v>0</v>
      </c>
      <c r="N71" s="530">
        <v>0</v>
      </c>
      <c r="O71" s="530">
        <v>0</v>
      </c>
      <c r="P71" s="530">
        <v>0</v>
      </c>
      <c r="Q71" s="530">
        <v>1</v>
      </c>
      <c r="R71" s="530">
        <v>1</v>
      </c>
      <c r="S71" s="539">
        <v>1</v>
      </c>
      <c r="T71" s="648"/>
    </row>
    <row r="72" spans="1:19" ht="11.25" customHeight="1">
      <c r="A72" s="237"/>
      <c r="B72" s="238"/>
      <c r="C72" s="239"/>
      <c r="D72" s="239"/>
      <c r="E72" s="239"/>
      <c r="F72" s="239"/>
      <c r="G72" s="239"/>
      <c r="H72" s="239"/>
      <c r="I72" s="239"/>
      <c r="J72" s="239"/>
      <c r="K72" s="239"/>
      <c r="L72" s="239"/>
      <c r="M72" s="239"/>
      <c r="N72" s="239"/>
      <c r="O72" s="239"/>
      <c r="P72" s="239"/>
      <c r="Q72" s="239"/>
      <c r="R72" s="239"/>
      <c r="S72" s="240"/>
    </row>
    <row r="73" spans="1:19" ht="17.25" customHeight="1">
      <c r="A73" s="814"/>
      <c r="B73" s="814"/>
      <c r="C73" s="814"/>
      <c r="D73" s="814"/>
      <c r="E73" s="814"/>
      <c r="F73" s="189"/>
      <c r="G73" s="189"/>
      <c r="H73" s="189"/>
      <c r="I73" s="189"/>
      <c r="J73" s="189"/>
      <c r="K73" s="189"/>
      <c r="L73" s="189"/>
      <c r="M73" s="189"/>
      <c r="N73" s="807" t="str">
        <f>'Thong tin'!B8</f>
        <v>Kon Tum, ngày       tháng 04 năm 2019</v>
      </c>
      <c r="O73" s="807"/>
      <c r="P73" s="807"/>
      <c r="Q73" s="807"/>
      <c r="R73" s="807"/>
      <c r="S73" s="807"/>
    </row>
    <row r="74" spans="1:19" ht="21" customHeight="1">
      <c r="A74" s="190"/>
      <c r="B74" s="808" t="s">
        <v>5</v>
      </c>
      <c r="C74" s="808"/>
      <c r="D74" s="808"/>
      <c r="E74" s="808"/>
      <c r="F74" s="191"/>
      <c r="G74" s="191"/>
      <c r="H74" s="191"/>
      <c r="I74" s="191"/>
      <c r="J74" s="191"/>
      <c r="K74" s="191"/>
      <c r="L74" s="191"/>
      <c r="M74" s="191"/>
      <c r="N74" s="809" t="str">
        <f>'Thong tin'!B7</f>
        <v>CỤC TRƯỞNG
</v>
      </c>
      <c r="O74" s="809"/>
      <c r="P74" s="809"/>
      <c r="Q74" s="809"/>
      <c r="R74" s="809"/>
      <c r="S74" s="809"/>
    </row>
    <row r="75" spans="1:19" ht="21" customHeight="1">
      <c r="A75" s="190"/>
      <c r="B75" s="191"/>
      <c r="C75" s="191"/>
      <c r="D75" s="191"/>
      <c r="E75" s="191"/>
      <c r="F75" s="191"/>
      <c r="G75" s="191"/>
      <c r="H75" s="191"/>
      <c r="I75" s="191"/>
      <c r="J75" s="191"/>
      <c r="K75" s="191"/>
      <c r="L75" s="191"/>
      <c r="M75" s="191"/>
      <c r="N75" s="233"/>
      <c r="O75" s="233"/>
      <c r="P75" s="233"/>
      <c r="Q75" s="233"/>
      <c r="R75" s="233"/>
      <c r="S75" s="233"/>
    </row>
    <row r="76" spans="1:19" ht="21" customHeight="1">
      <c r="A76" s="190"/>
      <c r="B76" s="191"/>
      <c r="C76" s="191"/>
      <c r="D76" s="191"/>
      <c r="E76" s="191"/>
      <c r="F76" s="191"/>
      <c r="G76" s="191"/>
      <c r="H76" s="191"/>
      <c r="I76" s="191"/>
      <c r="J76" s="191"/>
      <c r="K76" s="191"/>
      <c r="L76" s="191"/>
      <c r="M76" s="191"/>
      <c r="N76" s="233"/>
      <c r="O76" s="233"/>
      <c r="P76" s="233"/>
      <c r="Q76" s="233"/>
      <c r="R76" s="233"/>
      <c r="S76" s="233"/>
    </row>
    <row r="77" spans="1:19" ht="21" customHeight="1">
      <c r="A77" s="190"/>
      <c r="B77" s="191"/>
      <c r="C77" s="191"/>
      <c r="D77" s="191"/>
      <c r="E77" s="191"/>
      <c r="F77" s="191"/>
      <c r="G77" s="191"/>
      <c r="H77" s="191"/>
      <c r="I77" s="191"/>
      <c r="J77" s="191"/>
      <c r="K77" s="191"/>
      <c r="L77" s="191"/>
      <c r="M77" s="191"/>
      <c r="N77" s="233"/>
      <c r="O77" s="233"/>
      <c r="P77" s="233"/>
      <c r="Q77" s="233"/>
      <c r="R77" s="233"/>
      <c r="S77" s="233"/>
    </row>
    <row r="78" spans="1:19" ht="21" customHeight="1">
      <c r="A78" s="190"/>
      <c r="B78" s="191"/>
      <c r="C78" s="191"/>
      <c r="D78" s="191"/>
      <c r="E78" s="191"/>
      <c r="F78" s="191"/>
      <c r="G78" s="191"/>
      <c r="H78" s="191"/>
      <c r="I78" s="191"/>
      <c r="J78" s="191"/>
      <c r="K78" s="191"/>
      <c r="L78" s="191"/>
      <c r="M78" s="191"/>
      <c r="N78" s="233"/>
      <c r="O78" s="233"/>
      <c r="P78" s="233"/>
      <c r="Q78" s="233"/>
      <c r="R78" s="233"/>
      <c r="S78" s="233"/>
    </row>
    <row r="79" spans="1:19" ht="24.75" customHeight="1">
      <c r="A79" s="113"/>
      <c r="B79" s="192"/>
      <c r="C79" s="192"/>
      <c r="D79" s="192"/>
      <c r="E79" s="120"/>
      <c r="F79" s="120"/>
      <c r="G79" s="120"/>
      <c r="H79" s="120"/>
      <c r="I79" s="120"/>
      <c r="J79" s="120"/>
      <c r="K79" s="120"/>
      <c r="L79" s="120"/>
      <c r="M79" s="120"/>
      <c r="N79" s="120"/>
      <c r="O79" s="120"/>
      <c r="P79" s="120"/>
      <c r="Q79" s="120"/>
      <c r="R79" s="120"/>
      <c r="S79" s="120"/>
    </row>
    <row r="80" spans="1:19" ht="24.75" customHeight="1">
      <c r="A80" s="113"/>
      <c r="B80" s="714" t="str">
        <f>'Thong tin'!B5</f>
        <v>Phạm Anh Vũ</v>
      </c>
      <c r="C80" s="714"/>
      <c r="D80" s="714"/>
      <c r="E80" s="714"/>
      <c r="F80" s="113"/>
      <c r="G80" s="113"/>
      <c r="H80" s="113"/>
      <c r="I80" s="113"/>
      <c r="J80" s="113"/>
      <c r="K80" s="113"/>
      <c r="L80" s="113"/>
      <c r="M80" s="113"/>
      <c r="N80" s="714" t="str">
        <f>'Thong tin'!B6</f>
        <v>Cao Minh Hoàng Tùng</v>
      </c>
      <c r="O80" s="714"/>
      <c r="P80" s="714"/>
      <c r="Q80" s="714"/>
      <c r="R80" s="714"/>
      <c r="S80" s="714"/>
    </row>
    <row r="81" spans="1:19" ht="24.75" customHeight="1">
      <c r="A81" s="193"/>
      <c r="B81" s="193"/>
      <c r="C81" s="193"/>
      <c r="D81" s="193"/>
      <c r="E81" s="193"/>
      <c r="F81" s="193"/>
      <c r="G81" s="193"/>
      <c r="H81" s="193"/>
      <c r="I81" s="193"/>
      <c r="J81" s="193"/>
      <c r="K81" s="193"/>
      <c r="L81" s="193"/>
      <c r="M81" s="193"/>
      <c r="N81" s="193"/>
      <c r="O81" s="193"/>
      <c r="P81" s="193"/>
      <c r="Q81" s="193"/>
      <c r="R81" s="193"/>
      <c r="S81" s="193"/>
    </row>
    <row r="82" ht="24.75" customHeight="1"/>
    <row r="83" ht="24.75" customHeight="1"/>
    <row r="84" ht="24.75" customHeight="1"/>
    <row r="85" ht="24.75" customHeight="1"/>
    <row r="86" ht="24.75" customHeight="1"/>
    <row r="87" spans="1:19" s="194" customFormat="1" ht="29.25" customHeight="1">
      <c r="A87" s="89"/>
      <c r="B87" s="89"/>
      <c r="C87" s="89"/>
      <c r="D87" s="89"/>
      <c r="E87" s="89"/>
      <c r="F87" s="89"/>
      <c r="G87" s="89"/>
      <c r="H87" s="89"/>
      <c r="I87" s="89"/>
      <c r="J87" s="89"/>
      <c r="K87" s="89"/>
      <c r="L87" s="89"/>
      <c r="M87" s="89"/>
      <c r="N87" s="89"/>
      <c r="O87" s="89"/>
      <c r="P87" s="89"/>
      <c r="Q87" s="89"/>
      <c r="R87" s="89"/>
      <c r="S87" s="89"/>
    </row>
    <row r="88" spans="1:19" s="195" customFormat="1" ht="19.5" customHeight="1">
      <c r="A88" s="89"/>
      <c r="B88" s="89"/>
      <c r="C88" s="89"/>
      <c r="D88" s="89"/>
      <c r="E88" s="89"/>
      <c r="F88" s="89"/>
      <c r="G88" s="89"/>
      <c r="H88" s="89"/>
      <c r="I88" s="89"/>
      <c r="J88" s="89"/>
      <c r="K88" s="89"/>
      <c r="L88" s="89"/>
      <c r="M88" s="89"/>
      <c r="N88" s="89"/>
      <c r="O88" s="89"/>
      <c r="P88" s="89"/>
      <c r="Q88" s="89"/>
      <c r="R88" s="89"/>
      <c r="S88" s="89"/>
    </row>
    <row r="92" ht="15.75" customHeight="1"/>
    <row r="93" ht="15.75" customHeight="1"/>
  </sheetData>
  <sheetProtection/>
  <mergeCells count="33">
    <mergeCell ref="B80:E80"/>
    <mergeCell ref="N80:S80"/>
    <mergeCell ref="A10:B10"/>
    <mergeCell ref="A11:B11"/>
    <mergeCell ref="A73:E73"/>
    <mergeCell ref="C7:C9"/>
    <mergeCell ref="D8:D9"/>
    <mergeCell ref="A2:D2"/>
    <mergeCell ref="E2:O2"/>
    <mergeCell ref="C6:E6"/>
    <mergeCell ref="F6:F9"/>
    <mergeCell ref="Q7:Q9"/>
    <mergeCell ref="G6:G9"/>
    <mergeCell ref="H6:Q6"/>
    <mergeCell ref="H7:H9"/>
    <mergeCell ref="I7:P7"/>
    <mergeCell ref="I8:I9"/>
    <mergeCell ref="P5:S5"/>
    <mergeCell ref="S6:S9"/>
    <mergeCell ref="T6:T9"/>
    <mergeCell ref="N73:S73"/>
    <mergeCell ref="B74:E74"/>
    <mergeCell ref="N74:S74"/>
    <mergeCell ref="E1:O1"/>
    <mergeCell ref="A3:D3"/>
    <mergeCell ref="E3:O3"/>
    <mergeCell ref="A6:B9"/>
    <mergeCell ref="R6:R9"/>
    <mergeCell ref="E8:E9"/>
    <mergeCell ref="J8:P8"/>
    <mergeCell ref="D7:E7"/>
    <mergeCell ref="P2:S2"/>
    <mergeCell ref="P4:S4"/>
  </mergeCells>
  <printOptions/>
  <pageMargins left="0.3937007874015748" right="0" top="0.41" bottom="0.24" header="0.4330708661417323" footer="0.1968503937007874"/>
  <pageSetup horizontalDpi="600" verticalDpi="600" orientation="landscape" paperSize="9" scale="88" r:id="rId2"/>
  <headerFooter differentFirst="1" alignWithMargins="0">
    <oddFooter>&amp;C&amp;P</oddFooter>
  </headerFooter>
  <drawing r:id="rId1"/>
</worksheet>
</file>

<file path=xl/worksheets/sheet12.xml><?xml version="1.0" encoding="utf-8"?>
<worksheet xmlns="http://schemas.openxmlformats.org/spreadsheetml/2006/main" xmlns:r="http://schemas.openxmlformats.org/officeDocument/2006/relationships">
  <sheetPr>
    <tabColor indexed="19"/>
  </sheetPr>
  <dimension ref="A1:AI77"/>
  <sheetViews>
    <sheetView showZeros="0" tabSelected="1" zoomScale="80" zoomScaleNormal="80" zoomScaleSheetLayoutView="90" zoomScalePageLayoutView="0" workbookViewId="0" topLeftCell="A1">
      <selection activeCell="P81" sqref="P81"/>
    </sheetView>
  </sheetViews>
  <sheetFormatPr defaultColWidth="8.796875" defaultRowHeight="15"/>
  <cols>
    <col min="1" max="1" width="3.5" style="17" customWidth="1"/>
    <col min="2" max="2" width="13.19921875" style="17" customWidth="1"/>
    <col min="3" max="3" width="10.5" style="17" customWidth="1"/>
    <col min="4" max="5" width="10.3984375" style="17" customWidth="1"/>
    <col min="6" max="6" width="9.19921875" style="17" customWidth="1"/>
    <col min="7" max="7" width="8.8984375" style="17" customWidth="1"/>
    <col min="8" max="8" width="10.09765625" style="17" customWidth="1"/>
    <col min="9" max="9" width="10.19921875" style="17" customWidth="1"/>
    <col min="10" max="11" width="9.19921875" style="17" customWidth="1"/>
    <col min="12" max="12" width="5.19921875" style="17" customWidth="1"/>
    <col min="13" max="13" width="10.19921875" style="17" customWidth="1"/>
    <col min="14" max="14" width="10" style="17" customWidth="1"/>
    <col min="15" max="15" width="8.59765625" style="17" customWidth="1"/>
    <col min="16" max="16" width="5.59765625" style="17" customWidth="1"/>
    <col min="17" max="17" width="4.59765625" style="17" customWidth="1"/>
    <col min="18" max="18" width="10.09765625" style="17" customWidth="1"/>
    <col min="19" max="19" width="10.59765625" style="17" customWidth="1"/>
    <col min="20" max="20" width="7.3984375" style="17" customWidth="1"/>
    <col min="21" max="16384" width="9" style="17" customWidth="1"/>
  </cols>
  <sheetData>
    <row r="1" spans="1:20" ht="20.25" customHeight="1">
      <c r="A1" s="196" t="s">
        <v>242</v>
      </c>
      <c r="B1" s="196"/>
      <c r="C1" s="196"/>
      <c r="E1" s="716" t="s">
        <v>243</v>
      </c>
      <c r="F1" s="716"/>
      <c r="G1" s="716"/>
      <c r="H1" s="716"/>
      <c r="I1" s="716"/>
      <c r="J1" s="716"/>
      <c r="K1" s="716"/>
      <c r="L1" s="716"/>
      <c r="M1" s="716"/>
      <c r="N1" s="716"/>
      <c r="O1" s="716"/>
      <c r="P1" s="716"/>
      <c r="Q1" s="197" t="s">
        <v>244</v>
      </c>
      <c r="R1" s="163"/>
      <c r="S1" s="163"/>
      <c r="T1" s="163"/>
    </row>
    <row r="2" spans="1:20" ht="17.25" customHeight="1">
      <c r="A2" s="815" t="s">
        <v>75</v>
      </c>
      <c r="B2" s="815"/>
      <c r="C2" s="815"/>
      <c r="D2" s="815"/>
      <c r="E2" s="715" t="s">
        <v>213</v>
      </c>
      <c r="F2" s="715"/>
      <c r="G2" s="715"/>
      <c r="H2" s="715"/>
      <c r="I2" s="715"/>
      <c r="J2" s="715"/>
      <c r="K2" s="715"/>
      <c r="L2" s="715"/>
      <c r="M2" s="715"/>
      <c r="N2" s="715"/>
      <c r="O2" s="715"/>
      <c r="P2" s="715"/>
      <c r="Q2" s="816" t="str">
        <f>'Thong tin'!B4</f>
        <v>Cục THADS tỉnh Kon Tum</v>
      </c>
      <c r="R2" s="816"/>
      <c r="S2" s="816"/>
      <c r="T2" s="816"/>
    </row>
    <row r="3" spans="1:20" ht="18" customHeight="1">
      <c r="A3" s="815" t="s">
        <v>77</v>
      </c>
      <c r="B3" s="815"/>
      <c r="C3" s="815"/>
      <c r="D3" s="815"/>
      <c r="E3" s="798" t="str">
        <f>'Thong tin'!B3</f>
        <v>6 tháng / năm 2019</v>
      </c>
      <c r="F3" s="798"/>
      <c r="G3" s="798"/>
      <c r="H3" s="798"/>
      <c r="I3" s="798"/>
      <c r="J3" s="798"/>
      <c r="K3" s="798"/>
      <c r="L3" s="798"/>
      <c r="M3" s="798"/>
      <c r="N3" s="798"/>
      <c r="O3" s="798"/>
      <c r="P3" s="798"/>
      <c r="Q3" s="197" t="s">
        <v>214</v>
      </c>
      <c r="R3" s="198"/>
      <c r="S3" s="163"/>
      <c r="T3" s="163"/>
    </row>
    <row r="4" spans="1:20" ht="14.25" customHeight="1">
      <c r="A4" s="199" t="s">
        <v>215</v>
      </c>
      <c r="B4" s="196"/>
      <c r="C4" s="196"/>
      <c r="D4" s="196"/>
      <c r="E4" s="196"/>
      <c r="F4" s="196"/>
      <c r="G4" s="196"/>
      <c r="H4" s="196"/>
      <c r="I4" s="196"/>
      <c r="J4" s="196"/>
      <c r="K4" s="196"/>
      <c r="L4" s="196"/>
      <c r="M4" s="196"/>
      <c r="N4" s="196"/>
      <c r="O4" s="200"/>
      <c r="P4" s="200"/>
      <c r="Q4" s="817" t="s">
        <v>80</v>
      </c>
      <c r="R4" s="817"/>
      <c r="S4" s="817"/>
      <c r="T4" s="817"/>
    </row>
    <row r="5" spans="2:20" ht="21.75" customHeight="1">
      <c r="B5" s="201"/>
      <c r="C5" s="201"/>
      <c r="I5" s="10"/>
      <c r="N5" s="217"/>
      <c r="Q5" s="818" t="s">
        <v>45</v>
      </c>
      <c r="R5" s="818"/>
      <c r="S5" s="818"/>
      <c r="T5" s="818"/>
    </row>
    <row r="6" spans="1:35" ht="18.75" customHeight="1">
      <c r="A6" s="787" t="s">
        <v>2</v>
      </c>
      <c r="B6" s="787"/>
      <c r="C6" s="799" t="s">
        <v>3</v>
      </c>
      <c r="D6" s="799"/>
      <c r="E6" s="799"/>
      <c r="F6" s="810" t="s">
        <v>99</v>
      </c>
      <c r="G6" s="810" t="s">
        <v>216</v>
      </c>
      <c r="H6" s="811" t="s">
        <v>4</v>
      </c>
      <c r="I6" s="811"/>
      <c r="J6" s="811"/>
      <c r="K6" s="811"/>
      <c r="L6" s="811"/>
      <c r="M6" s="811"/>
      <c r="N6" s="811"/>
      <c r="O6" s="811"/>
      <c r="P6" s="811"/>
      <c r="Q6" s="811"/>
      <c r="R6" s="811"/>
      <c r="S6" s="799" t="s">
        <v>217</v>
      </c>
      <c r="T6" s="800" t="s">
        <v>218</v>
      </c>
      <c r="U6" s="821"/>
      <c r="V6" s="131"/>
      <c r="W6" s="131"/>
      <c r="X6" s="131"/>
      <c r="Y6" s="131"/>
      <c r="Z6" s="131"/>
      <c r="AA6" s="131"/>
      <c r="AB6" s="131"/>
      <c r="AC6" s="131"/>
      <c r="AD6" s="131"/>
      <c r="AE6" s="131"/>
      <c r="AF6" s="131"/>
      <c r="AG6" s="131"/>
      <c r="AH6" s="131"/>
      <c r="AI6" s="131"/>
    </row>
    <row r="7" spans="1:35" s="202" customFormat="1" ht="21" customHeight="1">
      <c r="A7" s="787"/>
      <c r="B7" s="787"/>
      <c r="C7" s="799" t="s">
        <v>219</v>
      </c>
      <c r="D7" s="800" t="s">
        <v>93</v>
      </c>
      <c r="E7" s="800"/>
      <c r="F7" s="810"/>
      <c r="G7" s="810"/>
      <c r="H7" s="810" t="s">
        <v>4</v>
      </c>
      <c r="I7" s="799" t="s">
        <v>1</v>
      </c>
      <c r="J7" s="799"/>
      <c r="K7" s="799"/>
      <c r="L7" s="799"/>
      <c r="M7" s="799"/>
      <c r="N7" s="799"/>
      <c r="O7" s="799"/>
      <c r="P7" s="799"/>
      <c r="Q7" s="799"/>
      <c r="R7" s="810" t="s">
        <v>245</v>
      </c>
      <c r="S7" s="799"/>
      <c r="T7" s="800"/>
      <c r="U7" s="822"/>
      <c r="V7" s="163"/>
      <c r="W7" s="163"/>
      <c r="X7" s="163"/>
      <c r="Y7" s="163"/>
      <c r="Z7" s="163"/>
      <c r="AA7" s="163"/>
      <c r="AB7" s="163"/>
      <c r="AC7" s="163"/>
      <c r="AD7" s="163"/>
      <c r="AE7" s="163"/>
      <c r="AF7" s="163"/>
      <c r="AG7" s="163"/>
      <c r="AH7" s="163"/>
      <c r="AI7" s="163"/>
    </row>
    <row r="8" spans="1:35" ht="21.75" customHeight="1">
      <c r="A8" s="787"/>
      <c r="B8" s="787"/>
      <c r="C8" s="799"/>
      <c r="D8" s="800" t="s">
        <v>220</v>
      </c>
      <c r="E8" s="800" t="s">
        <v>221</v>
      </c>
      <c r="F8" s="810"/>
      <c r="G8" s="810"/>
      <c r="H8" s="810"/>
      <c r="I8" s="810" t="s">
        <v>222</v>
      </c>
      <c r="J8" s="800" t="s">
        <v>93</v>
      </c>
      <c r="K8" s="800"/>
      <c r="L8" s="800"/>
      <c r="M8" s="800"/>
      <c r="N8" s="800"/>
      <c r="O8" s="800"/>
      <c r="P8" s="800"/>
      <c r="Q8" s="800"/>
      <c r="R8" s="810"/>
      <c r="S8" s="799"/>
      <c r="T8" s="800"/>
      <c r="U8" s="822"/>
      <c r="V8" s="131"/>
      <c r="W8" s="131"/>
      <c r="X8" s="131"/>
      <c r="Y8" s="131"/>
      <c r="Z8" s="131"/>
      <c r="AA8" s="131"/>
      <c r="AB8" s="131"/>
      <c r="AC8" s="131"/>
      <c r="AD8" s="131"/>
      <c r="AE8" s="131"/>
      <c r="AF8" s="131"/>
      <c r="AG8" s="131"/>
      <c r="AH8" s="131"/>
      <c r="AI8" s="131"/>
    </row>
    <row r="9" spans="1:35" ht="84" customHeight="1">
      <c r="A9" s="787"/>
      <c r="B9" s="787"/>
      <c r="C9" s="799"/>
      <c r="D9" s="800"/>
      <c r="E9" s="800"/>
      <c r="F9" s="810"/>
      <c r="G9" s="810"/>
      <c r="H9" s="810"/>
      <c r="I9" s="810"/>
      <c r="J9" s="187" t="s">
        <v>223</v>
      </c>
      <c r="K9" s="187" t="s">
        <v>224</v>
      </c>
      <c r="L9" s="187" t="s">
        <v>158</v>
      </c>
      <c r="M9" s="188" t="s">
        <v>104</v>
      </c>
      <c r="N9" s="188" t="s">
        <v>225</v>
      </c>
      <c r="O9" s="188" t="s">
        <v>106</v>
      </c>
      <c r="P9" s="188" t="s">
        <v>226</v>
      </c>
      <c r="Q9" s="188" t="s">
        <v>27</v>
      </c>
      <c r="R9" s="810"/>
      <c r="S9" s="799"/>
      <c r="T9" s="800"/>
      <c r="U9" s="823"/>
      <c r="V9" s="131"/>
      <c r="W9" s="131"/>
      <c r="X9" s="131"/>
      <c r="Y9" s="131"/>
      <c r="Z9" s="131"/>
      <c r="AA9" s="131"/>
      <c r="AB9" s="131"/>
      <c r="AC9" s="131"/>
      <c r="AD9" s="131"/>
      <c r="AE9" s="131"/>
      <c r="AF9" s="131"/>
      <c r="AG9" s="131"/>
      <c r="AH9" s="131"/>
      <c r="AI9" s="131"/>
    </row>
    <row r="10" spans="1:21" ht="17.25" customHeight="1">
      <c r="A10" s="812" t="s">
        <v>0</v>
      </c>
      <c r="B10" s="812"/>
      <c r="C10" s="203">
        <v>1</v>
      </c>
      <c r="D10" s="203">
        <v>2</v>
      </c>
      <c r="E10" s="203">
        <v>3</v>
      </c>
      <c r="F10" s="203">
        <v>4</v>
      </c>
      <c r="G10" s="203">
        <v>5</v>
      </c>
      <c r="H10" s="203">
        <v>6</v>
      </c>
      <c r="I10" s="203">
        <v>7</v>
      </c>
      <c r="J10" s="203">
        <v>8</v>
      </c>
      <c r="K10" s="203">
        <v>9</v>
      </c>
      <c r="L10" s="211">
        <v>10</v>
      </c>
      <c r="M10" s="211">
        <v>11</v>
      </c>
      <c r="N10" s="211">
        <v>12</v>
      </c>
      <c r="O10" s="211">
        <v>13</v>
      </c>
      <c r="P10" s="211">
        <v>14</v>
      </c>
      <c r="Q10" s="211">
        <v>15</v>
      </c>
      <c r="R10" s="211">
        <v>16</v>
      </c>
      <c r="S10" s="211">
        <v>17</v>
      </c>
      <c r="T10" s="211">
        <v>18</v>
      </c>
      <c r="U10" s="646"/>
    </row>
    <row r="11" spans="1:21" ht="25.5" customHeight="1">
      <c r="A11" s="813" t="s">
        <v>92</v>
      </c>
      <c r="B11" s="813"/>
      <c r="C11" s="125">
        <v>735176394.8180003</v>
      </c>
      <c r="D11" s="125">
        <v>658937290.818</v>
      </c>
      <c r="E11" s="125">
        <v>76239104</v>
      </c>
      <c r="F11" s="125">
        <v>6162576.422</v>
      </c>
      <c r="G11" s="125">
        <v>6494761.748</v>
      </c>
      <c r="H11" s="125">
        <v>729013818.3959999</v>
      </c>
      <c r="I11" s="125">
        <v>181430696.29</v>
      </c>
      <c r="J11" s="125">
        <v>24229206.599999998</v>
      </c>
      <c r="K11" s="125">
        <v>7204868.567</v>
      </c>
      <c r="L11" s="125">
        <v>0</v>
      </c>
      <c r="M11" s="125">
        <v>120025798.13100001</v>
      </c>
      <c r="N11" s="125">
        <v>25365414.054</v>
      </c>
      <c r="O11" s="125">
        <v>4605408.938</v>
      </c>
      <c r="P11" s="125">
        <v>0</v>
      </c>
      <c r="Q11" s="125">
        <v>0</v>
      </c>
      <c r="R11" s="125">
        <v>547583122.106</v>
      </c>
      <c r="S11" s="125">
        <v>697579743.2290004</v>
      </c>
      <c r="T11" s="559">
        <v>0.17325665286956496</v>
      </c>
      <c r="U11" s="647"/>
    </row>
    <row r="12" spans="1:21" s="200" customFormat="1" ht="30" customHeight="1">
      <c r="A12" s="540" t="s">
        <v>9</v>
      </c>
      <c r="B12" s="621" t="s">
        <v>62</v>
      </c>
      <c r="C12" s="204">
        <v>136695703.17700002</v>
      </c>
      <c r="D12" s="204">
        <v>124255579.794</v>
      </c>
      <c r="E12" s="204">
        <v>12440123.383000001</v>
      </c>
      <c r="F12" s="204">
        <v>456014.34199999995</v>
      </c>
      <c r="G12" s="204">
        <v>0</v>
      </c>
      <c r="H12" s="204">
        <v>136239688.835</v>
      </c>
      <c r="I12" s="204">
        <v>33200613.956999995</v>
      </c>
      <c r="J12" s="204">
        <v>3343284.4519999996</v>
      </c>
      <c r="K12" s="204">
        <v>2000000</v>
      </c>
      <c r="L12" s="204">
        <v>0</v>
      </c>
      <c r="M12" s="204">
        <v>26787297.254999995</v>
      </c>
      <c r="N12" s="204">
        <v>1070032.25</v>
      </c>
      <c r="O12" s="204">
        <v>0</v>
      </c>
      <c r="P12" s="204">
        <v>0</v>
      </c>
      <c r="Q12" s="204">
        <v>0</v>
      </c>
      <c r="R12" s="204">
        <v>103039074.87799999</v>
      </c>
      <c r="S12" s="204">
        <v>130896404.383</v>
      </c>
      <c r="T12" s="549">
        <v>0.1609393265715023</v>
      </c>
      <c r="U12" s="647"/>
    </row>
    <row r="13" spans="1:21" ht="24.75" customHeight="1">
      <c r="A13" s="541" t="s">
        <v>101</v>
      </c>
      <c r="B13" s="639" t="s">
        <v>501</v>
      </c>
      <c r="C13" s="205">
        <v>3255</v>
      </c>
      <c r="D13" s="205">
        <v>0</v>
      </c>
      <c r="E13" s="205">
        <v>3255</v>
      </c>
      <c r="F13" s="205">
        <v>400</v>
      </c>
      <c r="G13" s="205">
        <v>0</v>
      </c>
      <c r="H13" s="205">
        <v>2855</v>
      </c>
      <c r="I13" s="205">
        <v>2855</v>
      </c>
      <c r="J13" s="205">
        <v>2855</v>
      </c>
      <c r="K13" s="205">
        <v>0</v>
      </c>
      <c r="L13" s="205">
        <v>0</v>
      </c>
      <c r="M13" s="205">
        <v>0</v>
      </c>
      <c r="N13" s="205">
        <v>0</v>
      </c>
      <c r="O13" s="205">
        <v>0</v>
      </c>
      <c r="P13" s="205">
        <v>0</v>
      </c>
      <c r="Q13" s="205">
        <v>0</v>
      </c>
      <c r="R13" s="205">
        <v>0</v>
      </c>
      <c r="S13" s="205">
        <v>0</v>
      </c>
      <c r="T13" s="532">
        <v>1</v>
      </c>
      <c r="U13" s="652">
        <v>0</v>
      </c>
    </row>
    <row r="14" spans="1:21" ht="24.75" customHeight="1">
      <c r="A14" s="542" t="s">
        <v>108</v>
      </c>
      <c r="B14" s="629" t="s">
        <v>502</v>
      </c>
      <c r="C14" s="206">
        <v>85945.34</v>
      </c>
      <c r="D14" s="206">
        <v>40134.84</v>
      </c>
      <c r="E14" s="206">
        <v>45810.5</v>
      </c>
      <c r="F14" s="206">
        <v>9974.5</v>
      </c>
      <c r="G14" s="206">
        <v>0</v>
      </c>
      <c r="H14" s="206">
        <v>75970.84</v>
      </c>
      <c r="I14" s="206">
        <v>36536</v>
      </c>
      <c r="J14" s="206">
        <v>36536</v>
      </c>
      <c r="K14" s="206">
        <v>0</v>
      </c>
      <c r="L14" s="206">
        <v>0</v>
      </c>
      <c r="M14" s="206">
        <v>0</v>
      </c>
      <c r="N14" s="206">
        <v>0</v>
      </c>
      <c r="O14" s="206">
        <v>0</v>
      </c>
      <c r="P14" s="206">
        <v>0</v>
      </c>
      <c r="Q14" s="206">
        <v>0</v>
      </c>
      <c r="R14" s="206">
        <v>39434.84</v>
      </c>
      <c r="S14" s="206">
        <v>39434.84</v>
      </c>
      <c r="T14" s="533">
        <v>1</v>
      </c>
      <c r="U14" s="654">
        <v>14250</v>
      </c>
    </row>
    <row r="15" spans="1:21" ht="24.75" customHeight="1">
      <c r="A15" s="542" t="s">
        <v>120</v>
      </c>
      <c r="B15" s="640" t="s">
        <v>503</v>
      </c>
      <c r="C15" s="206">
        <v>310582</v>
      </c>
      <c r="D15" s="206">
        <v>0</v>
      </c>
      <c r="E15" s="206">
        <v>310582</v>
      </c>
      <c r="F15" s="206">
        <v>0</v>
      </c>
      <c r="G15" s="206">
        <v>0</v>
      </c>
      <c r="H15" s="206">
        <v>310582</v>
      </c>
      <c r="I15" s="206">
        <v>310582</v>
      </c>
      <c r="J15" s="206">
        <v>3902</v>
      </c>
      <c r="K15" s="206">
        <v>0</v>
      </c>
      <c r="L15" s="206">
        <v>0</v>
      </c>
      <c r="M15" s="206">
        <v>306680</v>
      </c>
      <c r="N15" s="206">
        <v>0</v>
      </c>
      <c r="O15" s="206">
        <v>0</v>
      </c>
      <c r="P15" s="206">
        <v>0</v>
      </c>
      <c r="Q15" s="206">
        <v>0</v>
      </c>
      <c r="R15" s="206">
        <v>0</v>
      </c>
      <c r="S15" s="206">
        <v>306680</v>
      </c>
      <c r="T15" s="533">
        <v>0.012563509797734575</v>
      </c>
      <c r="U15" s="654">
        <v>0</v>
      </c>
    </row>
    <row r="16" spans="1:21" ht="24.75" customHeight="1">
      <c r="A16" s="542" t="s">
        <v>123</v>
      </c>
      <c r="B16" s="629" t="s">
        <v>504</v>
      </c>
      <c r="C16" s="206">
        <v>1700968.512</v>
      </c>
      <c r="D16" s="206">
        <v>1200885.475</v>
      </c>
      <c r="E16" s="206">
        <v>500083.03699999995</v>
      </c>
      <c r="F16" s="206">
        <v>143291.667</v>
      </c>
      <c r="G16" s="206">
        <v>0</v>
      </c>
      <c r="H16" s="206">
        <v>1557676.8450000002</v>
      </c>
      <c r="I16" s="206">
        <v>1116718.458</v>
      </c>
      <c r="J16" s="206">
        <v>19749.833</v>
      </c>
      <c r="K16" s="206">
        <v>0</v>
      </c>
      <c r="L16" s="206">
        <v>0</v>
      </c>
      <c r="M16" s="206">
        <v>1096968.625</v>
      </c>
      <c r="N16" s="206">
        <v>0</v>
      </c>
      <c r="O16" s="206">
        <v>0</v>
      </c>
      <c r="P16" s="206">
        <v>0</v>
      </c>
      <c r="Q16" s="206">
        <v>0</v>
      </c>
      <c r="R16" s="206">
        <v>440958.387</v>
      </c>
      <c r="S16" s="206">
        <v>1537927.012</v>
      </c>
      <c r="T16" s="533">
        <v>0.017685597348655983</v>
      </c>
      <c r="U16" s="654">
        <v>152478.108</v>
      </c>
    </row>
    <row r="17" spans="1:21" ht="24.75" customHeight="1">
      <c r="A17" s="542" t="s">
        <v>128</v>
      </c>
      <c r="B17" s="640" t="s">
        <v>505</v>
      </c>
      <c r="C17" s="206">
        <v>49335693.842</v>
      </c>
      <c r="D17" s="206">
        <v>48847825.942</v>
      </c>
      <c r="E17" s="206">
        <v>487867.9</v>
      </c>
      <c r="F17" s="206">
        <v>0</v>
      </c>
      <c r="G17" s="206">
        <v>0</v>
      </c>
      <c r="H17" s="206">
        <v>49335693.842</v>
      </c>
      <c r="I17" s="206">
        <v>507118.9</v>
      </c>
      <c r="J17" s="206">
        <v>360491.9</v>
      </c>
      <c r="K17" s="206">
        <v>0</v>
      </c>
      <c r="L17" s="206">
        <v>0</v>
      </c>
      <c r="M17" s="206">
        <v>146626</v>
      </c>
      <c r="N17" s="206">
        <v>1</v>
      </c>
      <c r="O17" s="206">
        <v>0</v>
      </c>
      <c r="P17" s="206">
        <v>0</v>
      </c>
      <c r="Q17" s="206">
        <v>0</v>
      </c>
      <c r="R17" s="206">
        <v>48828574.942</v>
      </c>
      <c r="S17" s="206">
        <v>48975201.942</v>
      </c>
      <c r="T17" s="533">
        <v>0.7108626793440355</v>
      </c>
      <c r="U17" s="654">
        <v>3148455.73</v>
      </c>
    </row>
    <row r="18" spans="1:21" ht="24.75" customHeight="1">
      <c r="A18" s="542" t="s">
        <v>227</v>
      </c>
      <c r="B18" s="640" t="s">
        <v>506</v>
      </c>
      <c r="C18" s="206">
        <v>5631553.721</v>
      </c>
      <c r="D18" s="206">
        <v>4600189.745</v>
      </c>
      <c r="E18" s="206">
        <v>1031363.976</v>
      </c>
      <c r="F18" s="206">
        <v>95000</v>
      </c>
      <c r="G18" s="206">
        <v>0</v>
      </c>
      <c r="H18" s="206">
        <v>5536553.721</v>
      </c>
      <c r="I18" s="206">
        <v>2102763.226</v>
      </c>
      <c r="J18" s="206">
        <v>895713.976</v>
      </c>
      <c r="K18" s="206">
        <v>0</v>
      </c>
      <c r="L18" s="206">
        <v>0</v>
      </c>
      <c r="M18" s="206">
        <v>137018</v>
      </c>
      <c r="N18" s="206">
        <v>1070031.25</v>
      </c>
      <c r="O18" s="206">
        <v>0</v>
      </c>
      <c r="P18" s="206">
        <v>0</v>
      </c>
      <c r="Q18" s="206">
        <v>0</v>
      </c>
      <c r="R18" s="206">
        <v>3433790.495</v>
      </c>
      <c r="S18" s="206">
        <v>4640839.745</v>
      </c>
      <c r="T18" s="533">
        <v>0.4259699641523026</v>
      </c>
      <c r="U18" s="654">
        <v>124535.562</v>
      </c>
    </row>
    <row r="19" spans="1:21" ht="24.75" customHeight="1">
      <c r="A19" s="542" t="s">
        <v>195</v>
      </c>
      <c r="B19" s="629" t="s">
        <v>507</v>
      </c>
      <c r="C19" s="206">
        <v>343585.31799999997</v>
      </c>
      <c r="D19" s="206">
        <v>336137.143</v>
      </c>
      <c r="E19" s="206">
        <v>7448.175</v>
      </c>
      <c r="F19" s="206">
        <v>7148.175</v>
      </c>
      <c r="G19" s="206">
        <v>0</v>
      </c>
      <c r="H19" s="206">
        <v>336437.143</v>
      </c>
      <c r="I19" s="206">
        <v>5400</v>
      </c>
      <c r="J19" s="206">
        <v>5400</v>
      </c>
      <c r="K19" s="206">
        <v>0</v>
      </c>
      <c r="L19" s="206">
        <v>0</v>
      </c>
      <c r="M19" s="206">
        <v>0</v>
      </c>
      <c r="N19" s="206">
        <v>0</v>
      </c>
      <c r="O19" s="206">
        <v>0</v>
      </c>
      <c r="P19" s="206">
        <v>0</v>
      </c>
      <c r="Q19" s="206">
        <v>0</v>
      </c>
      <c r="R19" s="206">
        <v>331037.143</v>
      </c>
      <c r="S19" s="206">
        <v>331037.143</v>
      </c>
      <c r="T19" s="533">
        <v>1</v>
      </c>
      <c r="U19" s="654">
        <v>276452.143</v>
      </c>
    </row>
    <row r="20" spans="1:21" ht="24.75" customHeight="1">
      <c r="A20" s="542" t="s">
        <v>228</v>
      </c>
      <c r="B20" s="640" t="s">
        <v>508</v>
      </c>
      <c r="C20" s="206">
        <v>78375073.891</v>
      </c>
      <c r="D20" s="206">
        <v>69173361.096</v>
      </c>
      <c r="E20" s="206">
        <v>9201712.795000002</v>
      </c>
      <c r="F20" s="206">
        <v>0</v>
      </c>
      <c r="G20" s="206">
        <v>0</v>
      </c>
      <c r="H20" s="206">
        <v>78375073.891</v>
      </c>
      <c r="I20" s="206">
        <v>28409794.819999997</v>
      </c>
      <c r="J20" s="206">
        <v>1438180.943</v>
      </c>
      <c r="K20" s="206">
        <v>2000000</v>
      </c>
      <c r="L20" s="206">
        <v>0</v>
      </c>
      <c r="M20" s="206">
        <v>24971613.876999997</v>
      </c>
      <c r="N20" s="206">
        <v>0</v>
      </c>
      <c r="O20" s="206">
        <v>0</v>
      </c>
      <c r="P20" s="206">
        <v>0</v>
      </c>
      <c r="Q20" s="206">
        <v>0</v>
      </c>
      <c r="R20" s="206">
        <v>49965279.071</v>
      </c>
      <c r="S20" s="206">
        <v>74936892.948</v>
      </c>
      <c r="T20" s="533">
        <v>0.1210209705766541</v>
      </c>
      <c r="U20" s="654">
        <v>17305.343</v>
      </c>
    </row>
    <row r="21" spans="1:21" ht="24.75" customHeight="1">
      <c r="A21" s="542" t="s">
        <v>247</v>
      </c>
      <c r="B21" s="629" t="s">
        <v>509</v>
      </c>
      <c r="C21" s="241">
        <v>852001</v>
      </c>
      <c r="D21" s="241">
        <v>1</v>
      </c>
      <c r="E21" s="241">
        <v>852000</v>
      </c>
      <c r="F21" s="241">
        <v>200200</v>
      </c>
      <c r="G21" s="241">
        <v>0</v>
      </c>
      <c r="H21" s="206">
        <v>651801</v>
      </c>
      <c r="I21" s="206">
        <v>651801</v>
      </c>
      <c r="J21" s="241">
        <v>566338</v>
      </c>
      <c r="K21" s="241">
        <v>0</v>
      </c>
      <c r="L21" s="241">
        <v>0</v>
      </c>
      <c r="M21" s="241">
        <v>85463</v>
      </c>
      <c r="N21" s="241">
        <v>0</v>
      </c>
      <c r="O21" s="241">
        <v>0</v>
      </c>
      <c r="P21" s="241">
        <v>0</v>
      </c>
      <c r="Q21" s="241">
        <v>0</v>
      </c>
      <c r="R21" s="241">
        <v>0</v>
      </c>
      <c r="S21" s="241">
        <v>85463</v>
      </c>
      <c r="T21" s="533">
        <v>0.8688817599236577</v>
      </c>
      <c r="U21" s="654">
        <v>0</v>
      </c>
    </row>
    <row r="22" spans="1:21" ht="24.75" customHeight="1">
      <c r="A22" s="542" t="s">
        <v>246</v>
      </c>
      <c r="B22" s="629" t="s">
        <v>510</v>
      </c>
      <c r="C22" s="241">
        <v>57044.553</v>
      </c>
      <c r="D22" s="241">
        <v>57044.553</v>
      </c>
      <c r="E22" s="241">
        <v>0</v>
      </c>
      <c r="F22" s="241">
        <v>0</v>
      </c>
      <c r="G22" s="241">
        <v>0</v>
      </c>
      <c r="H22" s="206">
        <v>57044.553</v>
      </c>
      <c r="I22" s="206">
        <v>57044.553</v>
      </c>
      <c r="J22" s="241">
        <v>14116.8</v>
      </c>
      <c r="K22" s="241">
        <v>0</v>
      </c>
      <c r="L22" s="241">
        <v>0</v>
      </c>
      <c r="M22" s="241">
        <v>42927.753</v>
      </c>
      <c r="N22" s="241">
        <v>0</v>
      </c>
      <c r="O22" s="241">
        <v>0</v>
      </c>
      <c r="P22" s="241">
        <v>0</v>
      </c>
      <c r="Q22" s="241">
        <v>0</v>
      </c>
      <c r="R22" s="241">
        <v>0</v>
      </c>
      <c r="S22" s="241">
        <v>42927.753</v>
      </c>
      <c r="T22" s="534">
        <v>0.2474697277407012</v>
      </c>
      <c r="U22" s="653">
        <v>0</v>
      </c>
    </row>
    <row r="23" spans="1:21" ht="24.75" customHeight="1">
      <c r="A23" s="540" t="s">
        <v>10</v>
      </c>
      <c r="B23" s="622" t="s">
        <v>229</v>
      </c>
      <c r="C23" s="204">
        <v>598480691.6410003</v>
      </c>
      <c r="D23" s="204">
        <v>534681711.0239999</v>
      </c>
      <c r="E23" s="204">
        <v>63798980.617000006</v>
      </c>
      <c r="F23" s="204">
        <v>5706562.08</v>
      </c>
      <c r="G23" s="204">
        <v>6494761.748</v>
      </c>
      <c r="H23" s="204">
        <v>592774129.5610002</v>
      </c>
      <c r="I23" s="204">
        <v>148230082.333</v>
      </c>
      <c r="J23" s="204">
        <v>20885922.148</v>
      </c>
      <c r="K23" s="204">
        <v>5204868.567</v>
      </c>
      <c r="L23" s="204">
        <v>0</v>
      </c>
      <c r="M23" s="204">
        <v>93238500.87600002</v>
      </c>
      <c r="N23" s="204">
        <v>24295381.804</v>
      </c>
      <c r="O23" s="204">
        <v>4605408.938</v>
      </c>
      <c r="P23" s="204">
        <v>0</v>
      </c>
      <c r="Q23" s="204">
        <v>0</v>
      </c>
      <c r="R23" s="204">
        <v>444544047.2279999</v>
      </c>
      <c r="S23" s="204">
        <v>566683338.8460004</v>
      </c>
      <c r="T23" s="549">
        <v>0.17601549094728852</v>
      </c>
      <c r="U23" s="647">
        <v>0</v>
      </c>
    </row>
    <row r="24" spans="1:21" ht="30" customHeight="1">
      <c r="A24" s="543" t="s">
        <v>9</v>
      </c>
      <c r="B24" s="623" t="s">
        <v>230</v>
      </c>
      <c r="C24" s="208">
        <v>506246754.348</v>
      </c>
      <c r="D24" s="208">
        <v>477383461.28299993</v>
      </c>
      <c r="E24" s="208">
        <v>28863293.065000005</v>
      </c>
      <c r="F24" s="208">
        <v>1245050</v>
      </c>
      <c r="G24" s="208">
        <v>6494761.748</v>
      </c>
      <c r="H24" s="208">
        <v>505001704.348</v>
      </c>
      <c r="I24" s="208">
        <v>102349592.072</v>
      </c>
      <c r="J24" s="208">
        <v>13355530.161999999</v>
      </c>
      <c r="K24" s="208">
        <v>1060374.363</v>
      </c>
      <c r="L24" s="208">
        <v>0</v>
      </c>
      <c r="M24" s="208">
        <v>60198952.805000015</v>
      </c>
      <c r="N24" s="208">
        <v>23129325.804</v>
      </c>
      <c r="O24" s="208">
        <v>4605408.938</v>
      </c>
      <c r="P24" s="208">
        <v>0</v>
      </c>
      <c r="Q24" s="208">
        <v>0</v>
      </c>
      <c r="R24" s="208">
        <v>402652112.27599996</v>
      </c>
      <c r="S24" s="208">
        <v>490585799.8230001</v>
      </c>
      <c r="T24" s="537">
        <v>0.1408496529703687</v>
      </c>
      <c r="U24" s="647"/>
    </row>
    <row r="25" spans="1:21" ht="30" customHeight="1">
      <c r="A25" s="546" t="s">
        <v>101</v>
      </c>
      <c r="B25" s="624" t="s">
        <v>511</v>
      </c>
      <c r="C25" s="206">
        <v>878898</v>
      </c>
      <c r="D25" s="207">
        <v>0</v>
      </c>
      <c r="E25" s="207">
        <v>878898</v>
      </c>
      <c r="F25" s="207">
        <v>808500</v>
      </c>
      <c r="G25" s="207">
        <v>0</v>
      </c>
      <c r="H25" s="206">
        <v>70398</v>
      </c>
      <c r="I25" s="206">
        <v>70398</v>
      </c>
      <c r="J25" s="207">
        <v>70398</v>
      </c>
      <c r="K25" s="207">
        <v>0</v>
      </c>
      <c r="L25" s="207">
        <v>0</v>
      </c>
      <c r="M25" s="207">
        <v>0</v>
      </c>
      <c r="N25" s="207">
        <v>0</v>
      </c>
      <c r="O25" s="207">
        <v>0</v>
      </c>
      <c r="P25" s="207">
        <v>0</v>
      </c>
      <c r="Q25" s="207">
        <v>0</v>
      </c>
      <c r="R25" s="207">
        <v>0</v>
      </c>
      <c r="S25" s="207">
        <v>0</v>
      </c>
      <c r="T25" s="550">
        <v>1</v>
      </c>
      <c r="U25" s="655"/>
    </row>
    <row r="26" spans="1:21" ht="24.75" customHeight="1">
      <c r="A26" s="542" t="s">
        <v>108</v>
      </c>
      <c r="B26" s="640" t="s">
        <v>512</v>
      </c>
      <c r="C26" s="206">
        <v>18841227.538999997</v>
      </c>
      <c r="D26" s="206">
        <v>15494344.632</v>
      </c>
      <c r="E26" s="206">
        <v>3346882.9069999987</v>
      </c>
      <c r="F26" s="206">
        <v>0</v>
      </c>
      <c r="G26" s="206">
        <v>0</v>
      </c>
      <c r="H26" s="206">
        <v>18841227.538999997</v>
      </c>
      <c r="I26" s="206">
        <v>7568877.52</v>
      </c>
      <c r="J26" s="206">
        <v>881482.857</v>
      </c>
      <c r="K26" s="206">
        <v>308330.196</v>
      </c>
      <c r="L26" s="206">
        <v>0</v>
      </c>
      <c r="M26" s="206">
        <v>6359064.467</v>
      </c>
      <c r="N26" s="206">
        <v>20000</v>
      </c>
      <c r="O26" s="206">
        <v>0</v>
      </c>
      <c r="P26" s="206">
        <v>0</v>
      </c>
      <c r="Q26" s="206">
        <v>0</v>
      </c>
      <c r="R26" s="206">
        <v>11272350.019</v>
      </c>
      <c r="S26" s="206">
        <v>17651414.486</v>
      </c>
      <c r="T26" s="533">
        <v>0.15719808516600225</v>
      </c>
      <c r="U26" s="657"/>
    </row>
    <row r="27" spans="1:21" ht="24.75" customHeight="1">
      <c r="A27" s="542" t="s">
        <v>120</v>
      </c>
      <c r="B27" s="629" t="s">
        <v>513</v>
      </c>
      <c r="C27" s="206">
        <v>12811812.268</v>
      </c>
      <c r="D27" s="206">
        <v>11203057.097</v>
      </c>
      <c r="E27" s="206">
        <v>1608755.1710000006</v>
      </c>
      <c r="F27" s="206">
        <v>0</v>
      </c>
      <c r="G27" s="206">
        <v>1775518.43</v>
      </c>
      <c r="H27" s="206">
        <v>12811812.268</v>
      </c>
      <c r="I27" s="206">
        <v>5550638.009</v>
      </c>
      <c r="J27" s="206">
        <v>743695.9539999999</v>
      </c>
      <c r="K27" s="206">
        <v>281062.5</v>
      </c>
      <c r="L27" s="206">
        <v>0</v>
      </c>
      <c r="M27" s="206">
        <v>4416231.205</v>
      </c>
      <c r="N27" s="206">
        <v>109648.35</v>
      </c>
      <c r="O27" s="206">
        <v>0</v>
      </c>
      <c r="P27" s="206">
        <v>0</v>
      </c>
      <c r="Q27" s="206">
        <v>0</v>
      </c>
      <c r="R27" s="206">
        <v>7261174.259</v>
      </c>
      <c r="S27" s="206">
        <v>11787053.814</v>
      </c>
      <c r="T27" s="533">
        <v>0.18461993960665793</v>
      </c>
      <c r="U27" s="657"/>
    </row>
    <row r="28" spans="1:21" ht="24.75" customHeight="1">
      <c r="A28" s="542" t="s">
        <v>123</v>
      </c>
      <c r="B28" s="640" t="s">
        <v>514</v>
      </c>
      <c r="C28" s="206">
        <v>396594706.815</v>
      </c>
      <c r="D28" s="207">
        <v>394166938.615</v>
      </c>
      <c r="E28" s="207">
        <v>2427768.2000000067</v>
      </c>
      <c r="F28" s="207">
        <v>384000</v>
      </c>
      <c r="G28" s="206">
        <v>1104032.275</v>
      </c>
      <c r="H28" s="206">
        <v>396210706.815</v>
      </c>
      <c r="I28" s="206">
        <v>43176518.283000015</v>
      </c>
      <c r="J28" s="207">
        <v>395374.18700000003</v>
      </c>
      <c r="K28" s="207">
        <v>38400</v>
      </c>
      <c r="L28" s="207">
        <v>0</v>
      </c>
      <c r="M28" s="207">
        <v>18645352.25400001</v>
      </c>
      <c r="N28" s="207">
        <v>22751381.502</v>
      </c>
      <c r="O28" s="207">
        <v>1346010.34</v>
      </c>
      <c r="P28" s="207">
        <v>0</v>
      </c>
      <c r="Q28" s="207">
        <v>0</v>
      </c>
      <c r="R28" s="207">
        <v>353034188.532</v>
      </c>
      <c r="S28" s="228">
        <v>395776932.628</v>
      </c>
      <c r="T28" s="533">
        <v>0.010046530017933172</v>
      </c>
      <c r="U28" s="657"/>
    </row>
    <row r="29" spans="1:21" ht="24.75" customHeight="1">
      <c r="A29" s="542" t="s">
        <v>128</v>
      </c>
      <c r="B29" s="640" t="s">
        <v>515</v>
      </c>
      <c r="C29" s="206">
        <v>15490185.246</v>
      </c>
      <c r="D29" s="206">
        <v>14051173.851</v>
      </c>
      <c r="E29" s="206">
        <v>1439011.3950000005</v>
      </c>
      <c r="F29" s="206">
        <v>0</v>
      </c>
      <c r="G29" s="206">
        <v>1580670.376</v>
      </c>
      <c r="H29" s="206">
        <v>15490185.246</v>
      </c>
      <c r="I29" s="206">
        <v>9276608.768</v>
      </c>
      <c r="J29" s="206">
        <v>5430665.504000001</v>
      </c>
      <c r="K29" s="206">
        <v>0</v>
      </c>
      <c r="L29" s="206">
        <v>0</v>
      </c>
      <c r="M29" s="206">
        <v>3726609.1099999994</v>
      </c>
      <c r="N29" s="206">
        <v>0</v>
      </c>
      <c r="O29" s="206">
        <v>119334.154</v>
      </c>
      <c r="P29" s="206">
        <v>0</v>
      </c>
      <c r="Q29" s="206">
        <v>0</v>
      </c>
      <c r="R29" s="206">
        <v>6213576.478</v>
      </c>
      <c r="S29" s="206">
        <v>10059519.741999999</v>
      </c>
      <c r="T29" s="533">
        <v>0.5854149549491922</v>
      </c>
      <c r="U29" s="657"/>
    </row>
    <row r="30" spans="1:21" ht="24.75" customHeight="1">
      <c r="A30" s="542" t="s">
        <v>227</v>
      </c>
      <c r="B30" s="640" t="s">
        <v>516</v>
      </c>
      <c r="C30" s="206">
        <v>16559517.064</v>
      </c>
      <c r="D30" s="212">
        <v>11691949.741</v>
      </c>
      <c r="E30" s="212">
        <v>4867567.322999999</v>
      </c>
      <c r="F30" s="212">
        <v>52350</v>
      </c>
      <c r="G30" s="212">
        <v>64374</v>
      </c>
      <c r="H30" s="212">
        <v>16507167.064</v>
      </c>
      <c r="I30" s="212">
        <v>11070856.071</v>
      </c>
      <c r="J30" s="212">
        <v>2449172.6350000002</v>
      </c>
      <c r="K30" s="212">
        <v>1</v>
      </c>
      <c r="L30" s="212">
        <v>0</v>
      </c>
      <c r="M30" s="212">
        <v>8621682.436</v>
      </c>
      <c r="N30" s="212">
        <v>0</v>
      </c>
      <c r="O30" s="212">
        <v>0</v>
      </c>
      <c r="P30" s="212">
        <v>0</v>
      </c>
      <c r="Q30" s="212">
        <v>0</v>
      </c>
      <c r="R30" s="212">
        <v>5436310.993</v>
      </c>
      <c r="S30" s="212">
        <v>14057993.429000001</v>
      </c>
      <c r="T30" s="533">
        <v>0.22122712275300793</v>
      </c>
      <c r="U30" s="657"/>
    </row>
    <row r="31" spans="1:21" ht="24.75" customHeight="1">
      <c r="A31" s="542" t="s">
        <v>195</v>
      </c>
      <c r="B31" s="640" t="s">
        <v>517</v>
      </c>
      <c r="C31" s="206">
        <v>25459104.405</v>
      </c>
      <c r="D31" s="206">
        <v>13972115.067</v>
      </c>
      <c r="E31" s="206">
        <v>11486989.338000001</v>
      </c>
      <c r="F31" s="206">
        <v>200</v>
      </c>
      <c r="G31" s="206">
        <v>1970166.667</v>
      </c>
      <c r="H31" s="206">
        <v>25458904.405</v>
      </c>
      <c r="I31" s="206">
        <v>15861805.791000001</v>
      </c>
      <c r="J31" s="206">
        <v>1079661.291</v>
      </c>
      <c r="K31" s="206">
        <v>112130.667</v>
      </c>
      <c r="L31" s="206">
        <v>0</v>
      </c>
      <c r="M31" s="206">
        <v>11522549.389</v>
      </c>
      <c r="N31" s="206">
        <v>7400</v>
      </c>
      <c r="O31" s="206">
        <v>3140064.444</v>
      </c>
      <c r="P31" s="206">
        <v>0</v>
      </c>
      <c r="Q31" s="206">
        <v>0</v>
      </c>
      <c r="R31" s="206">
        <v>9597098.614</v>
      </c>
      <c r="S31" s="206">
        <v>24267112.447</v>
      </c>
      <c r="T31" s="533">
        <v>0.07513595700914605</v>
      </c>
      <c r="U31" s="657"/>
    </row>
    <row r="32" spans="1:21" ht="24.75" customHeight="1">
      <c r="A32" s="546" t="s">
        <v>228</v>
      </c>
      <c r="B32" s="642" t="s">
        <v>518</v>
      </c>
      <c r="C32" s="206">
        <v>19611303.010999996</v>
      </c>
      <c r="D32" s="243">
        <v>16803882.279999997</v>
      </c>
      <c r="E32" s="243">
        <v>2807420.7309999997</v>
      </c>
      <c r="F32" s="241">
        <v>0</v>
      </c>
      <c r="G32" s="243">
        <v>0</v>
      </c>
      <c r="H32" s="206">
        <v>19611303.010999996</v>
      </c>
      <c r="I32" s="206">
        <v>9773889.629999999</v>
      </c>
      <c r="J32" s="243">
        <v>2305079.7339999997</v>
      </c>
      <c r="K32" s="243">
        <v>320450</v>
      </c>
      <c r="L32" s="243">
        <v>0</v>
      </c>
      <c r="M32" s="243">
        <v>6907463.944</v>
      </c>
      <c r="N32" s="243">
        <v>240895.952</v>
      </c>
      <c r="O32" s="243">
        <v>0</v>
      </c>
      <c r="P32" s="243">
        <v>0</v>
      </c>
      <c r="Q32" s="243">
        <v>0</v>
      </c>
      <c r="R32" s="243">
        <v>9837413.381</v>
      </c>
      <c r="S32" s="243">
        <v>16985773.277</v>
      </c>
      <c r="T32" s="534">
        <v>0.2686269063179507</v>
      </c>
      <c r="U32" s="656"/>
    </row>
    <row r="33" spans="1:21" ht="24.75" customHeight="1">
      <c r="A33" s="555" t="s">
        <v>10</v>
      </c>
      <c r="B33" s="627" t="s">
        <v>231</v>
      </c>
      <c r="C33" s="232">
        <v>35447327.611999996</v>
      </c>
      <c r="D33" s="232">
        <v>24516960.448999994</v>
      </c>
      <c r="E33" s="232">
        <v>10930367.163</v>
      </c>
      <c r="F33" s="232">
        <v>1865679.971</v>
      </c>
      <c r="G33" s="232">
        <v>0</v>
      </c>
      <c r="H33" s="232">
        <v>33581647.640999995</v>
      </c>
      <c r="I33" s="232">
        <v>15970241.742</v>
      </c>
      <c r="J33" s="232">
        <v>1490441.044</v>
      </c>
      <c r="K33" s="232">
        <v>975338.113</v>
      </c>
      <c r="L33" s="232">
        <v>0</v>
      </c>
      <c r="M33" s="232">
        <v>13504462.584999999</v>
      </c>
      <c r="N33" s="232">
        <v>0</v>
      </c>
      <c r="O33" s="232">
        <v>0</v>
      </c>
      <c r="P33" s="232">
        <v>0</v>
      </c>
      <c r="Q33" s="232">
        <v>0</v>
      </c>
      <c r="R33" s="232">
        <v>17611405.899</v>
      </c>
      <c r="S33" s="232">
        <v>31115868.483999997</v>
      </c>
      <c r="T33" s="551">
        <v>0.1543983614546841</v>
      </c>
      <c r="U33" s="647"/>
    </row>
    <row r="34" spans="1:21" ht="24.75" customHeight="1">
      <c r="A34" s="618" t="s">
        <v>101</v>
      </c>
      <c r="B34" s="628" t="s">
        <v>519</v>
      </c>
      <c r="C34" s="206">
        <v>4523939.327</v>
      </c>
      <c r="D34" s="619">
        <v>1975969.327</v>
      </c>
      <c r="E34" s="619">
        <v>2547970</v>
      </c>
      <c r="F34" s="619">
        <v>200</v>
      </c>
      <c r="G34" s="619">
        <v>0</v>
      </c>
      <c r="H34" s="206">
        <v>4523739.327</v>
      </c>
      <c r="I34" s="206">
        <v>3044714.337</v>
      </c>
      <c r="J34" s="619">
        <v>94365</v>
      </c>
      <c r="K34" s="619">
        <v>19005</v>
      </c>
      <c r="L34" s="619">
        <v>0</v>
      </c>
      <c r="M34" s="619">
        <v>2931344.337</v>
      </c>
      <c r="N34" s="619">
        <v>0</v>
      </c>
      <c r="O34" s="619">
        <v>0</v>
      </c>
      <c r="P34" s="619">
        <v>0</v>
      </c>
      <c r="Q34" s="619">
        <v>0</v>
      </c>
      <c r="R34" s="619">
        <v>1479024.99</v>
      </c>
      <c r="S34" s="619">
        <v>4410369.327</v>
      </c>
      <c r="T34" s="550">
        <v>0.037235020252082196</v>
      </c>
      <c r="U34" s="655"/>
    </row>
    <row r="35" spans="1:21" ht="24.75" customHeight="1">
      <c r="A35" s="620" t="s">
        <v>108</v>
      </c>
      <c r="B35" s="629" t="s">
        <v>520</v>
      </c>
      <c r="C35" s="206">
        <v>7379698.578</v>
      </c>
      <c r="D35" s="206">
        <v>6771423.716</v>
      </c>
      <c r="E35" s="206">
        <v>608274.8619999998</v>
      </c>
      <c r="F35" s="206">
        <v>405742</v>
      </c>
      <c r="G35" s="206">
        <v>0</v>
      </c>
      <c r="H35" s="206">
        <v>6973956.578</v>
      </c>
      <c r="I35" s="206">
        <v>2062345.7519999999</v>
      </c>
      <c r="J35" s="206">
        <v>420924.59699999995</v>
      </c>
      <c r="K35" s="206">
        <v>71600</v>
      </c>
      <c r="L35" s="206">
        <v>0</v>
      </c>
      <c r="M35" s="206">
        <v>1569821.155</v>
      </c>
      <c r="N35" s="206">
        <v>0</v>
      </c>
      <c r="O35" s="206">
        <v>0</v>
      </c>
      <c r="P35" s="206">
        <v>0</v>
      </c>
      <c r="Q35" s="206">
        <v>0</v>
      </c>
      <c r="R35" s="206">
        <v>4911610.826</v>
      </c>
      <c r="S35" s="206">
        <v>6481431.981000001</v>
      </c>
      <c r="T35" s="533">
        <v>0.23881766504106533</v>
      </c>
      <c r="U35" s="657"/>
    </row>
    <row r="36" spans="1:21" ht="24.75" customHeight="1">
      <c r="A36" s="620" t="s">
        <v>120</v>
      </c>
      <c r="B36" s="625" t="s">
        <v>521</v>
      </c>
      <c r="C36" s="206">
        <v>10578085.859</v>
      </c>
      <c r="D36" s="206">
        <v>9278898.018</v>
      </c>
      <c r="E36" s="206">
        <v>1299187.8409999995</v>
      </c>
      <c r="F36" s="206">
        <v>0</v>
      </c>
      <c r="G36" s="206">
        <v>0</v>
      </c>
      <c r="H36" s="206">
        <v>10578085.859</v>
      </c>
      <c r="I36" s="206">
        <v>4350822.461</v>
      </c>
      <c r="J36" s="206">
        <v>189809.363</v>
      </c>
      <c r="K36" s="206">
        <v>0</v>
      </c>
      <c r="L36" s="206">
        <v>0</v>
      </c>
      <c r="M36" s="206">
        <v>4161013.0979999998</v>
      </c>
      <c r="N36" s="206">
        <v>0</v>
      </c>
      <c r="O36" s="206">
        <v>0</v>
      </c>
      <c r="P36" s="206">
        <v>0</v>
      </c>
      <c r="Q36" s="206">
        <v>0</v>
      </c>
      <c r="R36" s="206">
        <v>6227263.398</v>
      </c>
      <c r="S36" s="206">
        <v>10388276.496</v>
      </c>
      <c r="T36" s="533">
        <v>0.043626087872216675</v>
      </c>
      <c r="U36" s="657"/>
    </row>
    <row r="37" spans="1:21" ht="24.75" customHeight="1">
      <c r="A37" s="620" t="s">
        <v>123</v>
      </c>
      <c r="B37" s="629" t="s">
        <v>522</v>
      </c>
      <c r="C37" s="206">
        <v>7167926.767999999</v>
      </c>
      <c r="D37" s="241">
        <v>5552258.461999999</v>
      </c>
      <c r="E37" s="241">
        <v>1615668.3059999999</v>
      </c>
      <c r="F37" s="241">
        <v>1421537.971</v>
      </c>
      <c r="G37" s="241">
        <v>0</v>
      </c>
      <c r="H37" s="206">
        <v>5746388.796999999</v>
      </c>
      <c r="I37" s="206">
        <v>1584596.054</v>
      </c>
      <c r="J37" s="241">
        <v>600052.1619999999</v>
      </c>
      <c r="K37" s="241">
        <v>184733.113</v>
      </c>
      <c r="L37" s="241">
        <v>0</v>
      </c>
      <c r="M37" s="241">
        <v>799810.7790000001</v>
      </c>
      <c r="N37" s="241">
        <v>0</v>
      </c>
      <c r="O37" s="241">
        <v>0</v>
      </c>
      <c r="P37" s="241">
        <v>0</v>
      </c>
      <c r="Q37" s="241">
        <v>0</v>
      </c>
      <c r="R37" s="241">
        <v>4161792.743</v>
      </c>
      <c r="S37" s="241">
        <v>4961603.522</v>
      </c>
      <c r="T37" s="533">
        <v>0.49525888507608257</v>
      </c>
      <c r="U37" s="657"/>
    </row>
    <row r="38" spans="1:21" ht="24.75" customHeight="1">
      <c r="A38" s="620" t="s">
        <v>128</v>
      </c>
      <c r="B38" s="629" t="s">
        <v>523</v>
      </c>
      <c r="C38" s="206">
        <v>1963634.3569999998</v>
      </c>
      <c r="D38" s="557">
        <v>827394.707</v>
      </c>
      <c r="E38" s="557">
        <v>1136239.65</v>
      </c>
      <c r="F38" s="557">
        <v>38200</v>
      </c>
      <c r="G38" s="557">
        <v>0</v>
      </c>
      <c r="H38" s="228">
        <v>1925434.3569999998</v>
      </c>
      <c r="I38" s="228">
        <v>1155010.65</v>
      </c>
      <c r="J38" s="557">
        <v>95034.575</v>
      </c>
      <c r="K38" s="557">
        <v>700000</v>
      </c>
      <c r="L38" s="557">
        <v>0</v>
      </c>
      <c r="M38" s="557">
        <v>359976.075</v>
      </c>
      <c r="N38" s="557">
        <v>0</v>
      </c>
      <c r="O38" s="557">
        <v>0</v>
      </c>
      <c r="P38" s="557">
        <v>0</v>
      </c>
      <c r="Q38" s="557">
        <v>0</v>
      </c>
      <c r="R38" s="557">
        <v>770423.707</v>
      </c>
      <c r="S38" s="557">
        <v>1130399.7820000001</v>
      </c>
      <c r="T38" s="533">
        <v>0.6883352763890099</v>
      </c>
      <c r="U38" s="658">
        <v>105000</v>
      </c>
    </row>
    <row r="39" spans="1:21" ht="24.75" customHeight="1">
      <c r="A39" s="618" t="s">
        <v>227</v>
      </c>
      <c r="B39" s="630" t="s">
        <v>524</v>
      </c>
      <c r="C39" s="206">
        <v>3834042.723</v>
      </c>
      <c r="D39" s="557">
        <v>111016.219</v>
      </c>
      <c r="E39" s="557">
        <v>3723026.504</v>
      </c>
      <c r="F39" s="557">
        <v>0</v>
      </c>
      <c r="G39" s="557">
        <v>0</v>
      </c>
      <c r="H39" s="228">
        <v>3834042.723</v>
      </c>
      <c r="I39" s="228">
        <v>3772752.4880000004</v>
      </c>
      <c r="J39" s="557">
        <v>90255.34700000001</v>
      </c>
      <c r="K39" s="557">
        <v>0</v>
      </c>
      <c r="L39" s="557">
        <v>0</v>
      </c>
      <c r="M39" s="557">
        <v>3682497.1410000003</v>
      </c>
      <c r="N39" s="557">
        <v>0</v>
      </c>
      <c r="O39" s="557">
        <v>0</v>
      </c>
      <c r="P39" s="557">
        <v>0</v>
      </c>
      <c r="Q39" s="557">
        <v>0</v>
      </c>
      <c r="R39" s="557">
        <v>61290.235</v>
      </c>
      <c r="S39" s="557">
        <v>3743787.376</v>
      </c>
      <c r="T39" s="536">
        <v>0.023922944133514014</v>
      </c>
      <c r="U39" s="656"/>
    </row>
    <row r="40" spans="1:21" ht="24.75" customHeight="1">
      <c r="A40" s="544" t="s">
        <v>11</v>
      </c>
      <c r="B40" s="627" t="s">
        <v>232</v>
      </c>
      <c r="C40" s="230">
        <v>4355159.441</v>
      </c>
      <c r="D40" s="230">
        <v>2664091.8749999995</v>
      </c>
      <c r="E40" s="230">
        <v>1691067.566</v>
      </c>
      <c r="F40" s="230">
        <v>0</v>
      </c>
      <c r="G40" s="230">
        <v>0</v>
      </c>
      <c r="H40" s="230">
        <v>4355159.441</v>
      </c>
      <c r="I40" s="230">
        <v>2977631.187</v>
      </c>
      <c r="J40" s="230">
        <v>653473.506</v>
      </c>
      <c r="K40" s="230">
        <v>20000</v>
      </c>
      <c r="L40" s="230">
        <v>0</v>
      </c>
      <c r="M40" s="230">
        <v>2304157.681</v>
      </c>
      <c r="N40" s="230">
        <v>0</v>
      </c>
      <c r="O40" s="230">
        <v>0</v>
      </c>
      <c r="P40" s="230">
        <v>0</v>
      </c>
      <c r="Q40" s="230">
        <v>0</v>
      </c>
      <c r="R40" s="230">
        <v>1377528.254</v>
      </c>
      <c r="S40" s="230">
        <v>3681685.935</v>
      </c>
      <c r="T40" s="537">
        <v>0.2261776102226189</v>
      </c>
      <c r="U40" s="647"/>
    </row>
    <row r="41" spans="1:21" ht="24.75" customHeight="1">
      <c r="A41" s="545" t="s">
        <v>101</v>
      </c>
      <c r="B41" s="631" t="s">
        <v>525</v>
      </c>
      <c r="C41" s="235">
        <v>3237837.4779999997</v>
      </c>
      <c r="D41" s="616">
        <v>2402842.5749999997</v>
      </c>
      <c r="E41" s="616">
        <v>834994.9029999999</v>
      </c>
      <c r="F41" s="616">
        <v>0</v>
      </c>
      <c r="G41" s="616">
        <v>0</v>
      </c>
      <c r="H41" s="212">
        <v>3237837.4779999997</v>
      </c>
      <c r="I41" s="235">
        <v>1947246.724</v>
      </c>
      <c r="J41" s="616">
        <v>542657.506</v>
      </c>
      <c r="K41" s="616">
        <v>0</v>
      </c>
      <c r="L41" s="616">
        <v>0</v>
      </c>
      <c r="M41" s="616">
        <v>1404589.2179999999</v>
      </c>
      <c r="N41" s="616">
        <v>0</v>
      </c>
      <c r="O41" s="616">
        <v>0</v>
      </c>
      <c r="P41" s="616">
        <v>0</v>
      </c>
      <c r="Q41" s="616">
        <v>0</v>
      </c>
      <c r="R41" s="616">
        <v>1290590.754</v>
      </c>
      <c r="S41" s="616">
        <v>2695179.972</v>
      </c>
      <c r="T41" s="534">
        <v>0.2786793780735102</v>
      </c>
      <c r="U41" s="647"/>
    </row>
    <row r="42" spans="1:21" ht="24.75" customHeight="1">
      <c r="A42" s="547" t="s">
        <v>108</v>
      </c>
      <c r="B42" s="626" t="s">
        <v>526</v>
      </c>
      <c r="C42" s="235">
        <v>1117321.963</v>
      </c>
      <c r="D42" s="235">
        <v>261249.3</v>
      </c>
      <c r="E42" s="235">
        <v>856072.6630000001</v>
      </c>
      <c r="F42" s="235">
        <v>0</v>
      </c>
      <c r="G42" s="235">
        <v>0</v>
      </c>
      <c r="H42" s="212">
        <v>1117321.963</v>
      </c>
      <c r="I42" s="235">
        <v>1030384.463</v>
      </c>
      <c r="J42" s="235">
        <v>110816</v>
      </c>
      <c r="K42" s="235">
        <v>20000</v>
      </c>
      <c r="L42" s="235">
        <v>0</v>
      </c>
      <c r="M42" s="235">
        <v>899568.463</v>
      </c>
      <c r="N42" s="235">
        <v>0</v>
      </c>
      <c r="O42" s="235">
        <v>0</v>
      </c>
      <c r="P42" s="235">
        <v>0</v>
      </c>
      <c r="Q42" s="235">
        <v>0</v>
      </c>
      <c r="R42" s="235">
        <v>86937.5</v>
      </c>
      <c r="S42" s="235">
        <v>986505.963</v>
      </c>
      <c r="T42" s="534">
        <v>0.12695843609590607</v>
      </c>
      <c r="U42" s="647"/>
    </row>
    <row r="43" spans="1:21" ht="24.75" customHeight="1">
      <c r="A43" s="555" t="s">
        <v>12</v>
      </c>
      <c r="B43" s="627" t="s">
        <v>233</v>
      </c>
      <c r="C43" s="232">
        <v>35665148.772</v>
      </c>
      <c r="D43" s="232">
        <v>20566724.853</v>
      </c>
      <c r="E43" s="232">
        <v>15098423.919</v>
      </c>
      <c r="F43" s="232">
        <v>2589232.109</v>
      </c>
      <c r="G43" s="232">
        <v>0</v>
      </c>
      <c r="H43" s="232">
        <v>33075916.663000003</v>
      </c>
      <c r="I43" s="232">
        <v>16548191.446</v>
      </c>
      <c r="J43" s="232">
        <v>3176783.804</v>
      </c>
      <c r="K43" s="232">
        <v>2785672.731</v>
      </c>
      <c r="L43" s="232">
        <v>0</v>
      </c>
      <c r="M43" s="232">
        <v>10507928.911</v>
      </c>
      <c r="N43" s="232">
        <v>77806</v>
      </c>
      <c r="O43" s="232">
        <v>0</v>
      </c>
      <c r="P43" s="232">
        <v>0</v>
      </c>
      <c r="Q43" s="232">
        <v>0</v>
      </c>
      <c r="R43" s="232">
        <v>16527725.217</v>
      </c>
      <c r="S43" s="232">
        <v>27113460.128000002</v>
      </c>
      <c r="T43" s="551">
        <v>0.3603086509155195</v>
      </c>
      <c r="U43" s="647"/>
    </row>
    <row r="44" spans="1:21" ht="24.75" customHeight="1">
      <c r="A44" s="618" t="s">
        <v>101</v>
      </c>
      <c r="B44" s="628" t="s">
        <v>527</v>
      </c>
      <c r="C44" s="241">
        <v>793052</v>
      </c>
      <c r="D44" s="619">
        <v>32800</v>
      </c>
      <c r="E44" s="619">
        <v>760252</v>
      </c>
      <c r="F44" s="619">
        <v>2441.5</v>
      </c>
      <c r="G44" s="619">
        <v>0</v>
      </c>
      <c r="H44" s="206">
        <v>790610.5</v>
      </c>
      <c r="I44" s="206">
        <v>757810.5</v>
      </c>
      <c r="J44" s="619">
        <v>649976.5</v>
      </c>
      <c r="K44" s="619">
        <v>0</v>
      </c>
      <c r="L44" s="619">
        <v>0</v>
      </c>
      <c r="M44" s="619">
        <v>107834</v>
      </c>
      <c r="N44" s="619">
        <v>0</v>
      </c>
      <c r="O44" s="619">
        <v>0</v>
      </c>
      <c r="P44" s="619">
        <v>0</v>
      </c>
      <c r="Q44" s="619">
        <v>0</v>
      </c>
      <c r="R44" s="619">
        <v>32800</v>
      </c>
      <c r="S44" s="619">
        <v>140634</v>
      </c>
      <c r="T44" s="533">
        <v>0.8577032120827041</v>
      </c>
      <c r="U44" s="647"/>
    </row>
    <row r="45" spans="1:21" ht="24.75" customHeight="1">
      <c r="A45" s="620" t="s">
        <v>108</v>
      </c>
      <c r="B45" s="629" t="s">
        <v>528</v>
      </c>
      <c r="C45" s="241">
        <v>7207011.233</v>
      </c>
      <c r="D45" s="241">
        <v>5147181.352</v>
      </c>
      <c r="E45" s="241">
        <v>2059829.881</v>
      </c>
      <c r="F45" s="241">
        <v>388969.942</v>
      </c>
      <c r="G45" s="241">
        <v>0</v>
      </c>
      <c r="H45" s="206">
        <v>6818041.291</v>
      </c>
      <c r="I45" s="206">
        <v>3968909.412</v>
      </c>
      <c r="J45" s="206">
        <v>545971.2</v>
      </c>
      <c r="K45" s="206">
        <v>513506.731</v>
      </c>
      <c r="L45" s="206">
        <v>0</v>
      </c>
      <c r="M45" s="206">
        <v>2909431.481</v>
      </c>
      <c r="N45" s="206">
        <v>0</v>
      </c>
      <c r="O45" s="206">
        <v>0</v>
      </c>
      <c r="P45" s="206">
        <v>0</v>
      </c>
      <c r="Q45" s="206">
        <v>0</v>
      </c>
      <c r="R45" s="206">
        <v>2849131.8789999997</v>
      </c>
      <c r="S45" s="206">
        <v>5758563.359999999</v>
      </c>
      <c r="T45" s="533">
        <v>0.2669443469273115</v>
      </c>
      <c r="U45" s="647"/>
    </row>
    <row r="46" spans="1:21" ht="24.75" customHeight="1">
      <c r="A46" s="620" t="s">
        <v>120</v>
      </c>
      <c r="B46" s="629" t="s">
        <v>529</v>
      </c>
      <c r="C46" s="241">
        <v>6456733.176</v>
      </c>
      <c r="D46" s="241">
        <v>3831752.176</v>
      </c>
      <c r="E46" s="241">
        <v>2624981</v>
      </c>
      <c r="F46" s="241">
        <v>0</v>
      </c>
      <c r="G46" s="241">
        <v>0</v>
      </c>
      <c r="H46" s="206">
        <v>6456733.176</v>
      </c>
      <c r="I46" s="206">
        <v>5379159.175999999</v>
      </c>
      <c r="J46" s="206">
        <v>933502.542</v>
      </c>
      <c r="K46" s="206">
        <v>1995095</v>
      </c>
      <c r="L46" s="206">
        <v>0</v>
      </c>
      <c r="M46" s="206">
        <v>2450561.6339999996</v>
      </c>
      <c r="N46" s="206">
        <v>0</v>
      </c>
      <c r="O46" s="206">
        <v>0</v>
      </c>
      <c r="P46" s="206">
        <v>0</v>
      </c>
      <c r="Q46" s="206">
        <v>0</v>
      </c>
      <c r="R46" s="206">
        <v>1077574</v>
      </c>
      <c r="S46" s="206">
        <v>3528135.6339999996</v>
      </c>
      <c r="T46" s="533">
        <v>0.5444340734638266</v>
      </c>
      <c r="U46" s="647"/>
    </row>
    <row r="47" spans="1:21" ht="24.75" customHeight="1">
      <c r="A47" s="620" t="s">
        <v>123</v>
      </c>
      <c r="B47" s="629" t="s">
        <v>530</v>
      </c>
      <c r="C47" s="241">
        <v>13545434.249000002</v>
      </c>
      <c r="D47" s="241">
        <v>9412029.436</v>
      </c>
      <c r="E47" s="241">
        <v>4133404.813</v>
      </c>
      <c r="F47" s="241">
        <v>176700</v>
      </c>
      <c r="G47" s="241">
        <v>0</v>
      </c>
      <c r="H47" s="206">
        <v>13368734.249000002</v>
      </c>
      <c r="I47" s="206">
        <v>2816291.161</v>
      </c>
      <c r="J47" s="206">
        <v>569910.5</v>
      </c>
      <c r="K47" s="206">
        <v>275975</v>
      </c>
      <c r="L47" s="206">
        <v>0</v>
      </c>
      <c r="M47" s="206">
        <v>1970405.6609999998</v>
      </c>
      <c r="N47" s="206">
        <v>0</v>
      </c>
      <c r="O47" s="206">
        <v>0</v>
      </c>
      <c r="P47" s="206">
        <v>0</v>
      </c>
      <c r="Q47" s="206">
        <v>0</v>
      </c>
      <c r="R47" s="206">
        <v>10552443.088</v>
      </c>
      <c r="S47" s="206">
        <v>12522848.749</v>
      </c>
      <c r="T47" s="533">
        <v>0.30035442063442247</v>
      </c>
      <c r="U47" s="647"/>
    </row>
    <row r="48" spans="1:21" ht="24.75" customHeight="1">
      <c r="A48" s="620" t="s">
        <v>128</v>
      </c>
      <c r="B48" s="629" t="s">
        <v>531</v>
      </c>
      <c r="C48" s="241">
        <v>1860478.25</v>
      </c>
      <c r="D48" s="241">
        <v>1855078.25</v>
      </c>
      <c r="E48" s="241">
        <v>5400</v>
      </c>
      <c r="F48" s="241">
        <v>0</v>
      </c>
      <c r="G48" s="241">
        <v>0</v>
      </c>
      <c r="H48" s="206">
        <v>1860478.25</v>
      </c>
      <c r="I48" s="206">
        <v>5400</v>
      </c>
      <c r="J48" s="206">
        <v>5400</v>
      </c>
      <c r="K48" s="206">
        <v>0</v>
      </c>
      <c r="L48" s="206">
        <v>0</v>
      </c>
      <c r="M48" s="206">
        <v>0</v>
      </c>
      <c r="N48" s="206">
        <v>0</v>
      </c>
      <c r="O48" s="206">
        <v>0</v>
      </c>
      <c r="P48" s="206">
        <v>0</v>
      </c>
      <c r="Q48" s="206">
        <v>0</v>
      </c>
      <c r="R48" s="206">
        <v>1855078.25</v>
      </c>
      <c r="S48" s="206">
        <v>1855078.25</v>
      </c>
      <c r="T48" s="533">
        <v>1</v>
      </c>
      <c r="U48" s="647"/>
    </row>
    <row r="49" spans="1:21" ht="24.75" customHeight="1">
      <c r="A49" s="618" t="s">
        <v>227</v>
      </c>
      <c r="B49" s="641" t="s">
        <v>532</v>
      </c>
      <c r="C49" s="241">
        <v>5802439.864</v>
      </c>
      <c r="D49" s="241">
        <v>287883.639</v>
      </c>
      <c r="E49" s="241">
        <v>5514556.225</v>
      </c>
      <c r="F49" s="241">
        <v>2021120.667</v>
      </c>
      <c r="G49" s="241">
        <v>0</v>
      </c>
      <c r="H49" s="206">
        <v>3781319.197</v>
      </c>
      <c r="I49" s="206">
        <v>3620621.197</v>
      </c>
      <c r="J49" s="206">
        <v>472023.06200000003</v>
      </c>
      <c r="K49" s="206">
        <v>1096</v>
      </c>
      <c r="L49" s="206">
        <v>0</v>
      </c>
      <c r="M49" s="206">
        <v>3069696.1350000002</v>
      </c>
      <c r="N49" s="206">
        <v>77806</v>
      </c>
      <c r="O49" s="206">
        <v>0</v>
      </c>
      <c r="P49" s="206">
        <v>0</v>
      </c>
      <c r="Q49" s="206">
        <v>0</v>
      </c>
      <c r="R49" s="206">
        <v>160698</v>
      </c>
      <c r="S49" s="206">
        <v>3308200.1350000002</v>
      </c>
      <c r="T49" s="533">
        <v>0.13067344973620007</v>
      </c>
      <c r="U49" s="647"/>
    </row>
    <row r="50" spans="1:21" ht="24.75" customHeight="1">
      <c r="A50" s="555" t="s">
        <v>52</v>
      </c>
      <c r="B50" s="627" t="s">
        <v>234</v>
      </c>
      <c r="C50" s="232">
        <v>2338921.308</v>
      </c>
      <c r="D50" s="232">
        <v>867239.308</v>
      </c>
      <c r="E50" s="232">
        <v>1471682</v>
      </c>
      <c r="F50" s="232">
        <v>400</v>
      </c>
      <c r="G50" s="232">
        <v>0</v>
      </c>
      <c r="H50" s="232">
        <v>2338521.308</v>
      </c>
      <c r="I50" s="232">
        <v>1509482</v>
      </c>
      <c r="J50" s="232">
        <v>202232</v>
      </c>
      <c r="K50" s="232">
        <v>0</v>
      </c>
      <c r="L50" s="232">
        <v>0</v>
      </c>
      <c r="M50" s="232">
        <v>219000</v>
      </c>
      <c r="N50" s="232">
        <v>1088250</v>
      </c>
      <c r="O50" s="232">
        <v>0</v>
      </c>
      <c r="P50" s="232">
        <v>0</v>
      </c>
      <c r="Q50" s="232">
        <v>0</v>
      </c>
      <c r="R50" s="232">
        <v>829039.308</v>
      </c>
      <c r="S50" s="232">
        <v>2136289.308</v>
      </c>
      <c r="T50" s="551">
        <v>0.13397443626356592</v>
      </c>
      <c r="U50" s="647"/>
    </row>
    <row r="51" spans="1:21" ht="24.75" customHeight="1">
      <c r="A51" s="634" t="s">
        <v>101</v>
      </c>
      <c r="B51" s="631" t="s">
        <v>533</v>
      </c>
      <c r="C51" s="235">
        <v>757088.728</v>
      </c>
      <c r="D51" s="635">
        <v>699262.728</v>
      </c>
      <c r="E51" s="635">
        <v>57826</v>
      </c>
      <c r="F51" s="635">
        <v>400</v>
      </c>
      <c r="G51" s="635">
        <v>0</v>
      </c>
      <c r="H51" s="212">
        <v>756688.728</v>
      </c>
      <c r="I51" s="524">
        <v>57626</v>
      </c>
      <c r="J51" s="635">
        <v>57626</v>
      </c>
      <c r="K51" s="635">
        <v>0</v>
      </c>
      <c r="L51" s="635">
        <v>0</v>
      </c>
      <c r="M51" s="635">
        <v>0</v>
      </c>
      <c r="N51" s="635">
        <v>0</v>
      </c>
      <c r="O51" s="635">
        <v>0</v>
      </c>
      <c r="P51" s="635">
        <v>0</v>
      </c>
      <c r="Q51" s="635">
        <v>0</v>
      </c>
      <c r="R51" s="635">
        <v>699062.728</v>
      </c>
      <c r="S51" s="635">
        <v>699062.728</v>
      </c>
      <c r="T51" s="534">
        <v>1</v>
      </c>
      <c r="U51" s="647">
        <v>124590</v>
      </c>
    </row>
    <row r="52" spans="1:21" ht="24.75" customHeight="1">
      <c r="A52" s="618" t="s">
        <v>108</v>
      </c>
      <c r="B52" s="626" t="s">
        <v>534</v>
      </c>
      <c r="C52" s="235">
        <v>440991.25</v>
      </c>
      <c r="D52" s="235">
        <v>117060.25</v>
      </c>
      <c r="E52" s="235">
        <v>323931</v>
      </c>
      <c r="F52" s="235">
        <v>0</v>
      </c>
      <c r="G52" s="235">
        <v>0</v>
      </c>
      <c r="H52" s="212">
        <v>440991.25</v>
      </c>
      <c r="I52" s="524">
        <v>361931</v>
      </c>
      <c r="J52" s="235">
        <v>142931</v>
      </c>
      <c r="K52" s="235">
        <v>0</v>
      </c>
      <c r="L52" s="235">
        <v>0</v>
      </c>
      <c r="M52" s="235">
        <v>219000</v>
      </c>
      <c r="N52" s="235">
        <v>0</v>
      </c>
      <c r="O52" s="235">
        <v>0</v>
      </c>
      <c r="P52" s="235">
        <v>0</v>
      </c>
      <c r="Q52" s="235">
        <v>0</v>
      </c>
      <c r="R52" s="235">
        <v>79060.25</v>
      </c>
      <c r="S52" s="235">
        <v>298060.25</v>
      </c>
      <c r="T52" s="534">
        <v>0.394912289911613</v>
      </c>
      <c r="U52" s="647">
        <v>7600</v>
      </c>
    </row>
    <row r="53" spans="1:21" ht="24.75" customHeight="1">
      <c r="A53" s="618" t="s">
        <v>120</v>
      </c>
      <c r="B53" s="626" t="s">
        <v>535</v>
      </c>
      <c r="C53" s="235">
        <v>1140841.33</v>
      </c>
      <c r="D53" s="235">
        <v>50916.33</v>
      </c>
      <c r="E53" s="235">
        <v>1089925</v>
      </c>
      <c r="F53" s="235">
        <v>0</v>
      </c>
      <c r="G53" s="235">
        <v>0</v>
      </c>
      <c r="H53" s="212">
        <v>1140841.33</v>
      </c>
      <c r="I53" s="524">
        <v>1089925</v>
      </c>
      <c r="J53" s="235">
        <v>1675</v>
      </c>
      <c r="K53" s="235">
        <v>0</v>
      </c>
      <c r="L53" s="235">
        <v>0</v>
      </c>
      <c r="M53" s="235">
        <v>0</v>
      </c>
      <c r="N53" s="235">
        <v>1088250</v>
      </c>
      <c r="O53" s="235">
        <v>0</v>
      </c>
      <c r="P53" s="235">
        <v>0</v>
      </c>
      <c r="Q53" s="235">
        <v>0</v>
      </c>
      <c r="R53" s="235">
        <v>50916.33</v>
      </c>
      <c r="S53" s="235">
        <v>1139166.33</v>
      </c>
      <c r="T53" s="534">
        <v>0.001536802991031493</v>
      </c>
      <c r="U53" s="647">
        <v>50916</v>
      </c>
    </row>
    <row r="54" spans="1:21" ht="24.75" customHeight="1">
      <c r="A54" s="555" t="s">
        <v>56</v>
      </c>
      <c r="B54" s="627" t="s">
        <v>235</v>
      </c>
      <c r="C54" s="232">
        <v>5845317.9</v>
      </c>
      <c r="D54" s="232">
        <v>4825483.205</v>
      </c>
      <c r="E54" s="232">
        <v>1019834.6950000003</v>
      </c>
      <c r="F54" s="232">
        <v>6000</v>
      </c>
      <c r="G54" s="232">
        <v>0</v>
      </c>
      <c r="H54" s="232">
        <v>5839317.9</v>
      </c>
      <c r="I54" s="232">
        <v>1555966.267</v>
      </c>
      <c r="J54" s="232">
        <v>757290.003</v>
      </c>
      <c r="K54" s="232">
        <v>152226.6</v>
      </c>
      <c r="L54" s="232">
        <v>0</v>
      </c>
      <c r="M54" s="232">
        <v>646449.664</v>
      </c>
      <c r="N54" s="232">
        <v>0</v>
      </c>
      <c r="O54" s="232">
        <v>0</v>
      </c>
      <c r="P54" s="232">
        <v>0</v>
      </c>
      <c r="Q54" s="232">
        <v>0</v>
      </c>
      <c r="R54" s="232">
        <v>4283351.632999999</v>
      </c>
      <c r="S54" s="232">
        <v>4929801.297</v>
      </c>
      <c r="T54" s="551">
        <v>0.5845349107430232</v>
      </c>
      <c r="U54" s="647"/>
    </row>
    <row r="55" spans="1:21" ht="24.75" customHeight="1">
      <c r="A55" s="636" t="s">
        <v>101</v>
      </c>
      <c r="B55" s="631" t="s">
        <v>536</v>
      </c>
      <c r="C55" s="235">
        <v>92148.724</v>
      </c>
      <c r="D55" s="635">
        <v>0</v>
      </c>
      <c r="E55" s="635">
        <v>92148.724</v>
      </c>
      <c r="F55" s="635">
        <v>0</v>
      </c>
      <c r="G55" s="635">
        <v>0</v>
      </c>
      <c r="H55" s="212">
        <v>92148.724</v>
      </c>
      <c r="I55" s="524">
        <v>71148.724</v>
      </c>
      <c r="J55" s="635">
        <v>48648.724</v>
      </c>
      <c r="K55" s="635">
        <v>9000</v>
      </c>
      <c r="L55" s="635">
        <v>0</v>
      </c>
      <c r="M55" s="635">
        <v>13500</v>
      </c>
      <c r="N55" s="635">
        <v>0</v>
      </c>
      <c r="O55" s="635">
        <v>0</v>
      </c>
      <c r="P55" s="635">
        <v>0</v>
      </c>
      <c r="Q55" s="635">
        <v>0</v>
      </c>
      <c r="R55" s="635">
        <v>21000</v>
      </c>
      <c r="S55" s="635">
        <v>34500</v>
      </c>
      <c r="T55" s="534">
        <v>0.8102566112078131</v>
      </c>
      <c r="U55" s="647"/>
    </row>
    <row r="56" spans="1:21" ht="24.75" customHeight="1">
      <c r="A56" s="620" t="s">
        <v>108</v>
      </c>
      <c r="B56" s="642" t="s">
        <v>537</v>
      </c>
      <c r="C56" s="235">
        <v>4162373.379</v>
      </c>
      <c r="D56" s="235">
        <v>3804277.408</v>
      </c>
      <c r="E56" s="235">
        <v>358095.97100000025</v>
      </c>
      <c r="F56" s="235">
        <v>0</v>
      </c>
      <c r="G56" s="235">
        <v>0</v>
      </c>
      <c r="H56" s="212">
        <v>4162373.379</v>
      </c>
      <c r="I56" s="524">
        <v>655157.746</v>
      </c>
      <c r="J56" s="235">
        <v>220951.27899999998</v>
      </c>
      <c r="K56" s="235">
        <v>55000</v>
      </c>
      <c r="L56" s="235">
        <v>0</v>
      </c>
      <c r="M56" s="235">
        <v>379206.467</v>
      </c>
      <c r="N56" s="235">
        <v>0</v>
      </c>
      <c r="O56" s="235">
        <v>0</v>
      </c>
      <c r="P56" s="235">
        <v>0</v>
      </c>
      <c r="Q56" s="235">
        <v>0</v>
      </c>
      <c r="R56" s="235">
        <v>3507215.633</v>
      </c>
      <c r="S56" s="235">
        <v>3886422.1</v>
      </c>
      <c r="T56" s="534">
        <v>0.4211982239159849</v>
      </c>
      <c r="U56" s="647"/>
    </row>
    <row r="57" spans="1:21" ht="24.75" customHeight="1">
      <c r="A57" s="637" t="s">
        <v>120</v>
      </c>
      <c r="B57" s="666" t="s">
        <v>538</v>
      </c>
      <c r="C57" s="530">
        <v>1590795.797</v>
      </c>
      <c r="D57" s="530">
        <v>1021205.797</v>
      </c>
      <c r="E57" s="530">
        <v>569590</v>
      </c>
      <c r="F57" s="530">
        <v>6000</v>
      </c>
      <c r="G57" s="530">
        <v>0</v>
      </c>
      <c r="H57" s="562">
        <v>1584795.797</v>
      </c>
      <c r="I57" s="563">
        <v>829659.797</v>
      </c>
      <c r="J57" s="530">
        <v>487690</v>
      </c>
      <c r="K57" s="530">
        <v>88226.6</v>
      </c>
      <c r="L57" s="530">
        <v>0</v>
      </c>
      <c r="M57" s="530">
        <v>253743.197</v>
      </c>
      <c r="N57" s="530">
        <v>0</v>
      </c>
      <c r="O57" s="530">
        <v>0</v>
      </c>
      <c r="P57" s="530">
        <v>0</v>
      </c>
      <c r="Q57" s="530">
        <v>0</v>
      </c>
      <c r="R57" s="530">
        <v>755136</v>
      </c>
      <c r="S57" s="530">
        <v>1008879.1969999999</v>
      </c>
      <c r="T57" s="539">
        <v>0.6941599461399477</v>
      </c>
      <c r="U57" s="647"/>
    </row>
    <row r="58" spans="1:21" ht="30" customHeight="1">
      <c r="A58" s="556" t="s">
        <v>53</v>
      </c>
      <c r="B58" s="632" t="s">
        <v>236</v>
      </c>
      <c r="C58" s="527">
        <v>5544618.898</v>
      </c>
      <c r="D58" s="527">
        <v>1363260.6890000002</v>
      </c>
      <c r="E58" s="527">
        <v>4181358.209</v>
      </c>
      <c r="F58" s="527">
        <v>200</v>
      </c>
      <c r="G58" s="527">
        <v>0</v>
      </c>
      <c r="H58" s="527">
        <v>5544418.898</v>
      </c>
      <c r="I58" s="527">
        <v>4833134.523</v>
      </c>
      <c r="J58" s="527">
        <v>265616.941</v>
      </c>
      <c r="K58" s="527">
        <v>197256.76</v>
      </c>
      <c r="L58" s="527">
        <v>0</v>
      </c>
      <c r="M58" s="527">
        <v>4370260.822</v>
      </c>
      <c r="N58" s="527">
        <v>0</v>
      </c>
      <c r="O58" s="527">
        <v>0</v>
      </c>
      <c r="P58" s="527">
        <v>0</v>
      </c>
      <c r="Q58" s="527">
        <v>0</v>
      </c>
      <c r="R58" s="527">
        <v>711284.375</v>
      </c>
      <c r="S58" s="527">
        <v>5081545.197</v>
      </c>
      <c r="T58" s="552">
        <v>0.09577091198212444</v>
      </c>
      <c r="U58" s="647"/>
    </row>
    <row r="59" spans="1:21" ht="24.75" customHeight="1">
      <c r="A59" s="541" t="s">
        <v>101</v>
      </c>
      <c r="B59" s="638" t="s">
        <v>539</v>
      </c>
      <c r="C59" s="235">
        <v>134389.65000000002</v>
      </c>
      <c r="D59" s="616">
        <v>89888.59700000001</v>
      </c>
      <c r="E59" s="616">
        <v>44501.053</v>
      </c>
      <c r="F59" s="616">
        <v>0</v>
      </c>
      <c r="G59" s="616">
        <v>0</v>
      </c>
      <c r="H59" s="212">
        <v>134389.65000000002</v>
      </c>
      <c r="I59" s="212">
        <v>129219.65000000001</v>
      </c>
      <c r="J59" s="616">
        <v>36314.659</v>
      </c>
      <c r="K59" s="616">
        <v>0</v>
      </c>
      <c r="L59" s="616">
        <v>0</v>
      </c>
      <c r="M59" s="616">
        <v>92904.99100000001</v>
      </c>
      <c r="N59" s="616">
        <v>0</v>
      </c>
      <c r="O59" s="616">
        <v>0</v>
      </c>
      <c r="P59" s="616">
        <v>0</v>
      </c>
      <c r="Q59" s="616">
        <v>0</v>
      </c>
      <c r="R59" s="616">
        <v>5170</v>
      </c>
      <c r="S59" s="616">
        <v>98074.99100000001</v>
      </c>
      <c r="T59" s="534">
        <v>0.2810304702109934</v>
      </c>
      <c r="U59" s="647"/>
    </row>
    <row r="60" spans="1:21" ht="24.75" customHeight="1">
      <c r="A60" s="542" t="s">
        <v>108</v>
      </c>
      <c r="B60" s="641" t="s">
        <v>540</v>
      </c>
      <c r="C60" s="235">
        <v>3973043.021</v>
      </c>
      <c r="D60" s="235">
        <v>638356.148</v>
      </c>
      <c r="E60" s="235">
        <v>3334686.873</v>
      </c>
      <c r="F60" s="235">
        <v>0</v>
      </c>
      <c r="G60" s="235">
        <v>0</v>
      </c>
      <c r="H60" s="212">
        <v>3973043.021</v>
      </c>
      <c r="I60" s="212">
        <v>3656181.521</v>
      </c>
      <c r="J60" s="212">
        <v>47819.778</v>
      </c>
      <c r="K60" s="212">
        <v>57256.76</v>
      </c>
      <c r="L60" s="212">
        <v>0</v>
      </c>
      <c r="M60" s="212">
        <v>3551104.983</v>
      </c>
      <c r="N60" s="212">
        <v>0</v>
      </c>
      <c r="O60" s="212">
        <v>0</v>
      </c>
      <c r="P60" s="212">
        <v>0</v>
      </c>
      <c r="Q60" s="212">
        <v>0</v>
      </c>
      <c r="R60" s="212">
        <v>316861.5</v>
      </c>
      <c r="S60" s="212">
        <v>3867966.483</v>
      </c>
      <c r="T60" s="534">
        <v>0.028739420457237194</v>
      </c>
      <c r="U60" s="647"/>
    </row>
    <row r="61" spans="1:21" ht="24.75" customHeight="1">
      <c r="A61" s="542" t="s">
        <v>120</v>
      </c>
      <c r="B61" s="641" t="s">
        <v>541</v>
      </c>
      <c r="C61" s="235">
        <v>1388456.227</v>
      </c>
      <c r="D61" s="235">
        <v>635015.944</v>
      </c>
      <c r="E61" s="235">
        <v>753440.2829999999</v>
      </c>
      <c r="F61" s="235">
        <v>0</v>
      </c>
      <c r="G61" s="235">
        <v>0</v>
      </c>
      <c r="H61" s="206">
        <v>1388456.227</v>
      </c>
      <c r="I61" s="212">
        <v>999203.352</v>
      </c>
      <c r="J61" s="212">
        <v>141502.50400000002</v>
      </c>
      <c r="K61" s="212">
        <v>140000</v>
      </c>
      <c r="L61" s="212">
        <v>0</v>
      </c>
      <c r="M61" s="212">
        <v>717700.848</v>
      </c>
      <c r="N61" s="212">
        <v>0</v>
      </c>
      <c r="O61" s="212">
        <v>0</v>
      </c>
      <c r="P61" s="212">
        <v>0</v>
      </c>
      <c r="Q61" s="212">
        <v>0</v>
      </c>
      <c r="R61" s="212">
        <v>389252.875</v>
      </c>
      <c r="S61" s="212">
        <v>1106953.723</v>
      </c>
      <c r="T61" s="533">
        <v>0.2817269412042565</v>
      </c>
      <c r="U61" s="647"/>
    </row>
    <row r="62" spans="1:21" ht="24.75" customHeight="1">
      <c r="A62" s="547" t="s">
        <v>123</v>
      </c>
      <c r="B62" s="642" t="s">
        <v>542</v>
      </c>
      <c r="C62" s="235">
        <v>48730</v>
      </c>
      <c r="D62" s="235">
        <v>0</v>
      </c>
      <c r="E62" s="235">
        <v>48730</v>
      </c>
      <c r="F62" s="235">
        <v>200</v>
      </c>
      <c r="G62" s="235">
        <v>0</v>
      </c>
      <c r="H62" s="206">
        <v>48530</v>
      </c>
      <c r="I62" s="212">
        <v>48530</v>
      </c>
      <c r="J62" s="212">
        <v>39980</v>
      </c>
      <c r="K62" s="212">
        <v>0</v>
      </c>
      <c r="L62" s="212">
        <v>0</v>
      </c>
      <c r="M62" s="212">
        <v>8550</v>
      </c>
      <c r="N62" s="212">
        <v>0</v>
      </c>
      <c r="O62" s="212">
        <v>0</v>
      </c>
      <c r="P62" s="212">
        <v>0</v>
      </c>
      <c r="Q62" s="212">
        <v>0</v>
      </c>
      <c r="R62" s="212">
        <v>0</v>
      </c>
      <c r="S62" s="212">
        <v>8550</v>
      </c>
      <c r="T62" s="533">
        <v>0.8238203173294869</v>
      </c>
      <c r="U62" s="647"/>
    </row>
    <row r="63" spans="1:21" ht="24.75" customHeight="1">
      <c r="A63" s="555" t="s">
        <v>54</v>
      </c>
      <c r="B63" s="627" t="s">
        <v>237</v>
      </c>
      <c r="C63" s="232">
        <v>2888523.3619999997</v>
      </c>
      <c r="D63" s="232">
        <v>2470239.3619999997</v>
      </c>
      <c r="E63" s="232">
        <v>418284.00000000006</v>
      </c>
      <c r="F63" s="232">
        <v>0</v>
      </c>
      <c r="G63" s="232">
        <v>0</v>
      </c>
      <c r="H63" s="232">
        <v>2888523.3619999997</v>
      </c>
      <c r="I63" s="232">
        <v>2417573.096</v>
      </c>
      <c r="J63" s="232">
        <v>959429.688</v>
      </c>
      <c r="K63" s="232">
        <v>0</v>
      </c>
      <c r="L63" s="232">
        <v>0</v>
      </c>
      <c r="M63" s="232">
        <v>1458143.4079999998</v>
      </c>
      <c r="N63" s="232">
        <v>0</v>
      </c>
      <c r="O63" s="232">
        <v>0</v>
      </c>
      <c r="P63" s="232">
        <v>0</v>
      </c>
      <c r="Q63" s="232">
        <v>0</v>
      </c>
      <c r="R63" s="232">
        <v>470950.26599999995</v>
      </c>
      <c r="S63" s="232">
        <v>1929093.6739999996</v>
      </c>
      <c r="T63" s="551">
        <v>0.39685653748688143</v>
      </c>
      <c r="U63" s="647"/>
    </row>
    <row r="64" spans="1:21" ht="24.75" customHeight="1">
      <c r="A64" s="547" t="s">
        <v>101</v>
      </c>
      <c r="B64" s="626" t="s">
        <v>543</v>
      </c>
      <c r="C64" s="235">
        <v>113980</v>
      </c>
      <c r="D64" s="235">
        <v>40580</v>
      </c>
      <c r="E64" s="235">
        <v>73400</v>
      </c>
      <c r="F64" s="235">
        <v>0</v>
      </c>
      <c r="G64" s="235">
        <v>0</v>
      </c>
      <c r="H64" s="212">
        <v>113980</v>
      </c>
      <c r="I64" s="524">
        <v>73400</v>
      </c>
      <c r="J64" s="235">
        <v>16900</v>
      </c>
      <c r="K64" s="235">
        <v>0</v>
      </c>
      <c r="L64" s="235">
        <v>0</v>
      </c>
      <c r="M64" s="235">
        <v>56500</v>
      </c>
      <c r="N64" s="235">
        <v>0</v>
      </c>
      <c r="O64" s="235">
        <v>0</v>
      </c>
      <c r="P64" s="235">
        <v>0</v>
      </c>
      <c r="Q64" s="235">
        <v>0</v>
      </c>
      <c r="R64" s="235">
        <v>40580</v>
      </c>
      <c r="S64" s="235">
        <v>97080</v>
      </c>
      <c r="T64" s="534">
        <v>0.23024523160762944</v>
      </c>
      <c r="U64" s="647"/>
    </row>
    <row r="65" spans="1:21" ht="24.75" customHeight="1">
      <c r="A65" s="546" t="s">
        <v>108</v>
      </c>
      <c r="B65" s="626" t="s">
        <v>544</v>
      </c>
      <c r="C65" s="235">
        <v>2774543.3619999997</v>
      </c>
      <c r="D65" s="235">
        <v>2429659.3619999997</v>
      </c>
      <c r="E65" s="235">
        <v>344884.00000000006</v>
      </c>
      <c r="F65" s="235">
        <v>0</v>
      </c>
      <c r="G65" s="235">
        <v>0</v>
      </c>
      <c r="H65" s="212">
        <v>2774543.3619999997</v>
      </c>
      <c r="I65" s="524">
        <v>2344173.096</v>
      </c>
      <c r="J65" s="235">
        <v>942529.688</v>
      </c>
      <c r="K65" s="235">
        <v>0</v>
      </c>
      <c r="L65" s="235">
        <v>0</v>
      </c>
      <c r="M65" s="235">
        <v>1401643.4079999998</v>
      </c>
      <c r="N65" s="235">
        <v>0</v>
      </c>
      <c r="O65" s="235">
        <v>0</v>
      </c>
      <c r="P65" s="235">
        <v>0</v>
      </c>
      <c r="Q65" s="235">
        <v>0</v>
      </c>
      <c r="R65" s="235">
        <v>430370.26599999995</v>
      </c>
      <c r="S65" s="235">
        <v>1832013.6739999996</v>
      </c>
      <c r="T65" s="534">
        <v>0.4020734175340096</v>
      </c>
      <c r="U65" s="647"/>
    </row>
    <row r="66" spans="1:21" ht="24.75" customHeight="1">
      <c r="A66" s="555" t="s">
        <v>238</v>
      </c>
      <c r="B66" s="627" t="s">
        <v>239</v>
      </c>
      <c r="C66" s="525">
        <v>67020</v>
      </c>
      <c r="D66" s="525">
        <v>14250</v>
      </c>
      <c r="E66" s="525">
        <v>52770</v>
      </c>
      <c r="F66" s="525">
        <v>0</v>
      </c>
      <c r="G66" s="525">
        <v>0</v>
      </c>
      <c r="H66" s="525">
        <v>67020</v>
      </c>
      <c r="I66" s="525">
        <v>65770</v>
      </c>
      <c r="J66" s="525">
        <v>22625</v>
      </c>
      <c r="K66" s="525">
        <v>14000</v>
      </c>
      <c r="L66" s="525">
        <v>0</v>
      </c>
      <c r="M66" s="525">
        <v>29145</v>
      </c>
      <c r="N66" s="525">
        <v>0</v>
      </c>
      <c r="O66" s="525">
        <v>0</v>
      </c>
      <c r="P66" s="525">
        <v>0</v>
      </c>
      <c r="Q66" s="525">
        <v>0</v>
      </c>
      <c r="R66" s="525">
        <v>1250</v>
      </c>
      <c r="S66" s="525">
        <v>30395</v>
      </c>
      <c r="T66" s="551">
        <v>0.5568648319902691</v>
      </c>
      <c r="U66" s="647"/>
    </row>
    <row r="67" spans="1:21" ht="24.75" customHeight="1">
      <c r="A67" s="547" t="s">
        <v>101</v>
      </c>
      <c r="B67" s="641" t="s">
        <v>545</v>
      </c>
      <c r="C67" s="235">
        <v>25170</v>
      </c>
      <c r="D67" s="235">
        <v>1250</v>
      </c>
      <c r="E67" s="235">
        <v>23920</v>
      </c>
      <c r="F67" s="235">
        <v>0</v>
      </c>
      <c r="G67" s="235">
        <v>0</v>
      </c>
      <c r="H67" s="212">
        <v>25170</v>
      </c>
      <c r="I67" s="526">
        <v>23920</v>
      </c>
      <c r="J67" s="235">
        <v>7775</v>
      </c>
      <c r="K67" s="235">
        <v>0</v>
      </c>
      <c r="L67" s="235">
        <v>0</v>
      </c>
      <c r="M67" s="235">
        <v>16145</v>
      </c>
      <c r="N67" s="235">
        <v>0</v>
      </c>
      <c r="O67" s="235">
        <v>0</v>
      </c>
      <c r="P67" s="235">
        <v>0</v>
      </c>
      <c r="Q67" s="235">
        <v>0</v>
      </c>
      <c r="R67" s="235">
        <v>1250</v>
      </c>
      <c r="S67" s="235">
        <v>17395</v>
      </c>
      <c r="T67" s="534">
        <v>0.3250418060200669</v>
      </c>
      <c r="U67" s="647"/>
    </row>
    <row r="68" spans="1:21" ht="24.75" customHeight="1">
      <c r="A68" s="546" t="s">
        <v>108</v>
      </c>
      <c r="B68" s="642" t="s">
        <v>546</v>
      </c>
      <c r="C68" s="235">
        <v>41850</v>
      </c>
      <c r="D68" s="235">
        <v>13000</v>
      </c>
      <c r="E68" s="235">
        <v>28850</v>
      </c>
      <c r="F68" s="235">
        <v>0</v>
      </c>
      <c r="G68" s="235">
        <v>0</v>
      </c>
      <c r="H68" s="212">
        <v>41850</v>
      </c>
      <c r="I68" s="526">
        <v>41850</v>
      </c>
      <c r="J68" s="235">
        <v>14850</v>
      </c>
      <c r="K68" s="235">
        <v>14000</v>
      </c>
      <c r="L68" s="235">
        <v>0</v>
      </c>
      <c r="M68" s="235">
        <v>13000</v>
      </c>
      <c r="N68" s="235">
        <v>0</v>
      </c>
      <c r="O68" s="235">
        <v>0</v>
      </c>
      <c r="P68" s="235">
        <v>0</v>
      </c>
      <c r="Q68" s="235">
        <v>0</v>
      </c>
      <c r="R68" s="235">
        <v>0</v>
      </c>
      <c r="S68" s="235">
        <v>13000</v>
      </c>
      <c r="T68" s="534">
        <v>0.6893667861409797</v>
      </c>
      <c r="U68" s="647"/>
    </row>
    <row r="69" spans="1:21" ht="24.75" customHeight="1">
      <c r="A69" s="555" t="s">
        <v>240</v>
      </c>
      <c r="B69" s="627" t="s">
        <v>241</v>
      </c>
      <c r="C69" s="525">
        <v>81900</v>
      </c>
      <c r="D69" s="525">
        <v>10000</v>
      </c>
      <c r="E69" s="525">
        <v>71900</v>
      </c>
      <c r="F69" s="525">
        <v>0</v>
      </c>
      <c r="G69" s="525">
        <v>0</v>
      </c>
      <c r="H69" s="525">
        <v>81900</v>
      </c>
      <c r="I69" s="525">
        <v>2500</v>
      </c>
      <c r="J69" s="525">
        <v>2500</v>
      </c>
      <c r="K69" s="525">
        <v>0</v>
      </c>
      <c r="L69" s="525">
        <v>0</v>
      </c>
      <c r="M69" s="525">
        <v>0</v>
      </c>
      <c r="N69" s="525">
        <v>0</v>
      </c>
      <c r="O69" s="525">
        <v>0</v>
      </c>
      <c r="P69" s="525">
        <v>0</v>
      </c>
      <c r="Q69" s="525">
        <v>0</v>
      </c>
      <c r="R69" s="525">
        <v>79400</v>
      </c>
      <c r="S69" s="525">
        <v>79400</v>
      </c>
      <c r="T69" s="551">
        <v>1</v>
      </c>
      <c r="U69" s="647"/>
    </row>
    <row r="70" spans="1:21" ht="24.75" customHeight="1">
      <c r="A70" s="545" t="s">
        <v>101</v>
      </c>
      <c r="B70" s="633" t="s">
        <v>547</v>
      </c>
      <c r="C70" s="234">
        <v>70800</v>
      </c>
      <c r="D70" s="234">
        <v>0</v>
      </c>
      <c r="E70" s="234">
        <v>70800</v>
      </c>
      <c r="F70" s="234">
        <v>0</v>
      </c>
      <c r="G70" s="234">
        <v>0</v>
      </c>
      <c r="H70" s="234">
        <v>70800</v>
      </c>
      <c r="I70" s="234">
        <v>1400</v>
      </c>
      <c r="J70" s="234">
        <v>1400</v>
      </c>
      <c r="K70" s="234">
        <v>0</v>
      </c>
      <c r="L70" s="234">
        <v>0</v>
      </c>
      <c r="M70" s="234">
        <v>0</v>
      </c>
      <c r="N70" s="234">
        <v>0</v>
      </c>
      <c r="O70" s="234">
        <v>0</v>
      </c>
      <c r="P70" s="234">
        <v>0</v>
      </c>
      <c r="Q70" s="234">
        <v>0</v>
      </c>
      <c r="R70" s="234">
        <v>69400</v>
      </c>
      <c r="S70" s="234">
        <v>69400</v>
      </c>
      <c r="T70" s="553">
        <v>1</v>
      </c>
      <c r="U70" s="647"/>
    </row>
    <row r="71" spans="1:21" ht="24.75" customHeight="1">
      <c r="A71" s="548" t="s">
        <v>108</v>
      </c>
      <c r="B71" s="643" t="s">
        <v>548</v>
      </c>
      <c r="C71" s="558">
        <v>11100</v>
      </c>
      <c r="D71" s="558">
        <v>10000</v>
      </c>
      <c r="E71" s="558">
        <v>1100</v>
      </c>
      <c r="F71" s="558">
        <v>0</v>
      </c>
      <c r="G71" s="558">
        <v>0</v>
      </c>
      <c r="H71" s="558">
        <v>11100</v>
      </c>
      <c r="I71" s="558">
        <v>1100</v>
      </c>
      <c r="J71" s="558">
        <v>1100</v>
      </c>
      <c r="K71" s="558">
        <v>0</v>
      </c>
      <c r="L71" s="558">
        <v>0</v>
      </c>
      <c r="M71" s="558">
        <v>0</v>
      </c>
      <c r="N71" s="558">
        <v>0</v>
      </c>
      <c r="O71" s="558">
        <v>0</v>
      </c>
      <c r="P71" s="558">
        <v>0</v>
      </c>
      <c r="Q71" s="558">
        <v>0</v>
      </c>
      <c r="R71" s="558">
        <v>10000</v>
      </c>
      <c r="S71" s="558">
        <v>10000</v>
      </c>
      <c r="T71" s="554">
        <v>1</v>
      </c>
      <c r="U71" s="647"/>
    </row>
    <row r="72" spans="1:20" s="167" customFormat="1" ht="29.25" customHeight="1">
      <c r="A72" s="814"/>
      <c r="B72" s="814"/>
      <c r="C72" s="814"/>
      <c r="D72" s="814"/>
      <c r="E72" s="814"/>
      <c r="F72" s="209"/>
      <c r="G72" s="189"/>
      <c r="H72" s="189"/>
      <c r="I72" s="189"/>
      <c r="J72" s="189"/>
      <c r="K72" s="189"/>
      <c r="L72" s="189"/>
      <c r="M72" s="189"/>
      <c r="N72" s="189"/>
      <c r="O72" s="807" t="str">
        <f>'Thong tin'!B8</f>
        <v>Kon Tum, ngày       tháng 04 năm 2019</v>
      </c>
      <c r="P72" s="807"/>
      <c r="Q72" s="807"/>
      <c r="R72" s="807"/>
      <c r="S72" s="807"/>
      <c r="T72" s="807"/>
    </row>
    <row r="73" spans="1:20" s="210" customFormat="1" ht="19.5" customHeight="1">
      <c r="A73" s="190"/>
      <c r="B73" s="808" t="s">
        <v>5</v>
      </c>
      <c r="C73" s="808"/>
      <c r="D73" s="808"/>
      <c r="E73" s="808"/>
      <c r="F73" s="191"/>
      <c r="G73" s="191"/>
      <c r="H73" s="191"/>
      <c r="I73" s="191"/>
      <c r="J73" s="191"/>
      <c r="K73" s="191"/>
      <c r="L73" s="191"/>
      <c r="M73" s="191"/>
      <c r="N73" s="191"/>
      <c r="O73" s="809" t="str">
        <f>'Thong tin'!B7</f>
        <v>CỤC TRƯỞNG
</v>
      </c>
      <c r="P73" s="809"/>
      <c r="Q73" s="809"/>
      <c r="R73" s="809"/>
      <c r="S73" s="809"/>
      <c r="T73" s="809"/>
    </row>
    <row r="74" spans="1:20" ht="18.75">
      <c r="A74" s="113"/>
      <c r="B74" s="192"/>
      <c r="C74" s="192"/>
      <c r="D74" s="192"/>
      <c r="E74" s="120"/>
      <c r="F74" s="120"/>
      <c r="G74" s="120"/>
      <c r="H74" s="120"/>
      <c r="I74" s="120"/>
      <c r="J74" s="120"/>
      <c r="K74" s="120"/>
      <c r="L74" s="120"/>
      <c r="M74" s="120"/>
      <c r="N74" s="120"/>
      <c r="O74" s="120"/>
      <c r="P74" s="120"/>
      <c r="Q74" s="120"/>
      <c r="R74" s="120"/>
      <c r="S74" s="120"/>
      <c r="T74" s="120"/>
    </row>
    <row r="75" spans="1:20" ht="18.75">
      <c r="A75" s="113"/>
      <c r="B75" s="113"/>
      <c r="C75" s="113"/>
      <c r="D75" s="120"/>
      <c r="E75" s="120"/>
      <c r="F75" s="120"/>
      <c r="G75" s="120"/>
      <c r="H75" s="120"/>
      <c r="I75" s="120"/>
      <c r="J75" s="120"/>
      <c r="K75" s="120"/>
      <c r="L75" s="120"/>
      <c r="M75" s="120"/>
      <c r="N75" s="120"/>
      <c r="O75" s="120"/>
      <c r="P75" s="120"/>
      <c r="Q75" s="120"/>
      <c r="R75" s="120"/>
      <c r="S75" s="113"/>
      <c r="T75" s="113"/>
    </row>
    <row r="76" spans="1:20" ht="18.75">
      <c r="A76" s="97"/>
      <c r="B76" s="714"/>
      <c r="C76" s="714"/>
      <c r="D76" s="714"/>
      <c r="E76" s="714"/>
      <c r="F76" s="97"/>
      <c r="G76" s="97"/>
      <c r="H76" s="97"/>
      <c r="I76" s="97"/>
      <c r="J76" s="97"/>
      <c r="K76" s="97"/>
      <c r="L76" s="97"/>
      <c r="M76" s="97"/>
      <c r="N76" s="97"/>
      <c r="O76" s="714"/>
      <c r="P76" s="714"/>
      <c r="Q76" s="714"/>
      <c r="R76" s="714"/>
      <c r="S76" s="714"/>
      <c r="T76" s="714"/>
    </row>
    <row r="77" spans="2:20" ht="1.5" customHeight="1">
      <c r="B77" s="819"/>
      <c r="C77" s="819"/>
      <c r="D77" s="819"/>
      <c r="E77" s="819"/>
      <c r="P77" s="819"/>
      <c r="Q77" s="819"/>
      <c r="R77" s="819"/>
      <c r="S77" s="819"/>
      <c r="T77" s="820"/>
    </row>
  </sheetData>
  <sheetProtection/>
  <mergeCells count="35">
    <mergeCell ref="U6:U9"/>
    <mergeCell ref="A10:B10"/>
    <mergeCell ref="A11:B11"/>
    <mergeCell ref="A72:E72"/>
    <mergeCell ref="B76:E76"/>
    <mergeCell ref="O76:T76"/>
    <mergeCell ref="G6:G9"/>
    <mergeCell ref="H6:R6"/>
    <mergeCell ref="F6:F9"/>
    <mergeCell ref="T6:T9"/>
    <mergeCell ref="B77:E77"/>
    <mergeCell ref="P77:T77"/>
    <mergeCell ref="B73:E73"/>
    <mergeCell ref="O73:T73"/>
    <mergeCell ref="O72:T72"/>
    <mergeCell ref="H7:H9"/>
    <mergeCell ref="I7:Q7"/>
    <mergeCell ref="R7:R9"/>
    <mergeCell ref="A6:B9"/>
    <mergeCell ref="C6:E6"/>
    <mergeCell ref="S6:S9"/>
    <mergeCell ref="D8:D9"/>
    <mergeCell ref="E8:E9"/>
    <mergeCell ref="I8:I9"/>
    <mergeCell ref="J8:Q8"/>
    <mergeCell ref="C7:C9"/>
    <mergeCell ref="D7:E7"/>
    <mergeCell ref="E1:P1"/>
    <mergeCell ref="A2:D2"/>
    <mergeCell ref="E2:P2"/>
    <mergeCell ref="Q2:T2"/>
    <mergeCell ref="Q4:T4"/>
    <mergeCell ref="Q5:T5"/>
    <mergeCell ref="A3:D3"/>
    <mergeCell ref="E3:P3"/>
  </mergeCells>
  <printOptions/>
  <pageMargins left="0.2" right="0" top="0.29" bottom="0.42" header="0.511811023622047" footer="0.2"/>
  <pageSetup horizontalDpi="600" verticalDpi="600" orientation="landscape" paperSize="9" scale="76" r:id="rId2"/>
  <headerFooter alignWithMargins="0">
    <oddFooter>&amp;CPage &amp;P</oddFooter>
  </headerFooter>
  <drawing r:id="rId1"/>
</worksheet>
</file>

<file path=xl/worksheets/sheet13.xml><?xml version="1.0" encoding="utf-8"?>
<worksheet xmlns="http://schemas.openxmlformats.org/spreadsheetml/2006/main" xmlns:r="http://schemas.openxmlformats.org/officeDocument/2006/relationships">
  <sheetPr>
    <tabColor indexed="57"/>
  </sheetPr>
  <dimension ref="A1:N39"/>
  <sheetViews>
    <sheetView zoomScaleSheetLayoutView="100" zoomScalePageLayoutView="0" workbookViewId="0" topLeftCell="A4">
      <selection activeCell="H12" sqref="H12"/>
    </sheetView>
  </sheetViews>
  <sheetFormatPr defaultColWidth="8.796875" defaultRowHeight="15"/>
  <cols>
    <col min="1" max="1" width="2.8984375" style="246" customWidth="1"/>
    <col min="2" max="2" width="29.19921875" style="246" customWidth="1"/>
    <col min="3" max="3" width="7.5" style="246" customWidth="1"/>
    <col min="4" max="4" width="12.3984375" style="246" customWidth="1"/>
    <col min="5" max="5" width="6.19921875" style="246" customWidth="1"/>
    <col min="6" max="6" width="12.59765625" style="246" customWidth="1"/>
    <col min="7" max="7" width="8" style="246" customWidth="1"/>
    <col min="8" max="8" width="11.19921875" style="246" customWidth="1"/>
    <col min="9" max="9" width="7.09765625" style="246" customWidth="1"/>
    <col min="10" max="10" width="11.19921875" style="246" customWidth="1"/>
    <col min="11" max="11" width="7.3984375" style="246" customWidth="1"/>
    <col min="12" max="12" width="10.5" style="246" customWidth="1"/>
    <col min="13" max="13" width="7.8984375" style="246" customWidth="1"/>
    <col min="14" max="14" width="10.8984375" style="246" customWidth="1"/>
    <col min="15" max="16384" width="9" style="246" customWidth="1"/>
  </cols>
  <sheetData>
    <row r="1" spans="1:14" ht="18" customHeight="1">
      <c r="A1" s="244" t="s">
        <v>248</v>
      </c>
      <c r="B1" s="196"/>
      <c r="C1" s="196"/>
      <c r="D1" s="17"/>
      <c r="E1" s="824" t="s">
        <v>249</v>
      </c>
      <c r="F1" s="824"/>
      <c r="G1" s="824"/>
      <c r="H1" s="824"/>
      <c r="I1" s="824"/>
      <c r="J1" s="824"/>
      <c r="K1" s="824"/>
      <c r="L1" s="245" t="s">
        <v>250</v>
      </c>
      <c r="M1" s="245"/>
      <c r="N1" s="245"/>
    </row>
    <row r="2" spans="1:14" ht="18" customHeight="1">
      <c r="A2" s="815" t="s">
        <v>75</v>
      </c>
      <c r="B2" s="815"/>
      <c r="C2" s="815"/>
      <c r="D2" s="815"/>
      <c r="E2" s="824"/>
      <c r="F2" s="824"/>
      <c r="G2" s="824"/>
      <c r="H2" s="824"/>
      <c r="I2" s="824"/>
      <c r="J2" s="824"/>
      <c r="K2" s="824"/>
      <c r="L2" s="825" t="str">
        <f>'[11]Thong tin'!B4</f>
        <v>Cục THADS tỉnh Kon Tum</v>
      </c>
      <c r="M2" s="825"/>
      <c r="N2" s="825"/>
    </row>
    <row r="3" spans="1:14" ht="16.5" customHeight="1">
      <c r="A3" s="815" t="s">
        <v>77</v>
      </c>
      <c r="B3" s="815"/>
      <c r="C3" s="815"/>
      <c r="D3" s="815"/>
      <c r="E3" s="826" t="str">
        <f>'Thong tin'!B3</f>
        <v>6 tháng / năm 2019</v>
      </c>
      <c r="F3" s="826"/>
      <c r="G3" s="826"/>
      <c r="H3" s="826"/>
      <c r="I3" s="826"/>
      <c r="J3" s="826"/>
      <c r="K3" s="247"/>
      <c r="L3" s="827" t="s">
        <v>251</v>
      </c>
      <c r="M3" s="827"/>
      <c r="N3" s="827"/>
    </row>
    <row r="4" spans="1:14" ht="15.75" customHeight="1">
      <c r="A4" s="199" t="s">
        <v>215</v>
      </c>
      <c r="B4" s="196"/>
      <c r="C4" s="196"/>
      <c r="D4" s="196"/>
      <c r="E4" s="248"/>
      <c r="F4" s="249"/>
      <c r="G4" s="249"/>
      <c r="H4" s="249"/>
      <c r="I4" s="249"/>
      <c r="J4" s="249"/>
      <c r="L4" s="828" t="s">
        <v>80</v>
      </c>
      <c r="M4" s="828"/>
      <c r="N4" s="828"/>
    </row>
    <row r="5" spans="1:14" ht="18" customHeight="1">
      <c r="A5" s="249"/>
      <c r="D5" s="829"/>
      <c r="E5" s="829"/>
      <c r="F5" s="829"/>
      <c r="G5" s="829"/>
      <c r="H5" s="829"/>
      <c r="I5" s="829"/>
      <c r="J5" s="829"/>
      <c r="K5" s="829"/>
      <c r="L5" s="250" t="s">
        <v>252</v>
      </c>
      <c r="M5" s="250"/>
      <c r="N5" s="250"/>
    </row>
    <row r="6" spans="1:14" ht="18" customHeight="1">
      <c r="A6" s="830" t="s">
        <v>2</v>
      </c>
      <c r="B6" s="831"/>
      <c r="C6" s="834" t="s">
        <v>253</v>
      </c>
      <c r="D6" s="834"/>
      <c r="E6" s="834"/>
      <c r="F6" s="834"/>
      <c r="G6" s="835" t="s">
        <v>93</v>
      </c>
      <c r="H6" s="836"/>
      <c r="I6" s="836"/>
      <c r="J6" s="836"/>
      <c r="K6" s="836"/>
      <c r="L6" s="836"/>
      <c r="M6" s="836"/>
      <c r="N6" s="837"/>
    </row>
    <row r="7" spans="1:14" ht="46.5" customHeight="1">
      <c r="A7" s="832"/>
      <c r="B7" s="833"/>
      <c r="C7" s="834"/>
      <c r="D7" s="834"/>
      <c r="E7" s="834"/>
      <c r="F7" s="834"/>
      <c r="G7" s="835" t="s">
        <v>254</v>
      </c>
      <c r="H7" s="836"/>
      <c r="I7" s="836"/>
      <c r="J7" s="837"/>
      <c r="K7" s="835" t="s">
        <v>255</v>
      </c>
      <c r="L7" s="836"/>
      <c r="M7" s="836"/>
      <c r="N7" s="837"/>
    </row>
    <row r="8" spans="1:14" ht="28.5" customHeight="1">
      <c r="A8" s="832"/>
      <c r="B8" s="833"/>
      <c r="C8" s="835" t="s">
        <v>256</v>
      </c>
      <c r="D8" s="837"/>
      <c r="E8" s="835" t="s">
        <v>257</v>
      </c>
      <c r="F8" s="837"/>
      <c r="G8" s="835" t="s">
        <v>258</v>
      </c>
      <c r="H8" s="838"/>
      <c r="I8" s="835" t="s">
        <v>259</v>
      </c>
      <c r="J8" s="838"/>
      <c r="K8" s="835" t="s">
        <v>260</v>
      </c>
      <c r="L8" s="838"/>
      <c r="M8" s="835" t="s">
        <v>261</v>
      </c>
      <c r="N8" s="838"/>
    </row>
    <row r="9" spans="1:14" ht="24.75" customHeight="1">
      <c r="A9" s="832"/>
      <c r="B9" s="833"/>
      <c r="C9" s="252" t="s">
        <v>262</v>
      </c>
      <c r="D9" s="251" t="s">
        <v>263</v>
      </c>
      <c r="E9" s="251" t="s">
        <v>262</v>
      </c>
      <c r="F9" s="251" t="s">
        <v>263</v>
      </c>
      <c r="G9" s="251" t="s">
        <v>262</v>
      </c>
      <c r="H9" s="251" t="s">
        <v>263</v>
      </c>
      <c r="I9" s="251" t="s">
        <v>262</v>
      </c>
      <c r="J9" s="251" t="s">
        <v>263</v>
      </c>
      <c r="K9" s="251" t="s">
        <v>262</v>
      </c>
      <c r="L9" s="251" t="s">
        <v>263</v>
      </c>
      <c r="M9" s="251" t="s">
        <v>262</v>
      </c>
      <c r="N9" s="251" t="s">
        <v>263</v>
      </c>
    </row>
    <row r="10" spans="1:14" s="254" customFormat="1" ht="18" customHeight="1">
      <c r="A10" s="839" t="s">
        <v>0</v>
      </c>
      <c r="B10" s="839"/>
      <c r="C10" s="253">
        <v>1</v>
      </c>
      <c r="D10" s="253">
        <v>2</v>
      </c>
      <c r="E10" s="253">
        <v>3</v>
      </c>
      <c r="F10" s="253">
        <v>4</v>
      </c>
      <c r="G10" s="253">
        <v>5</v>
      </c>
      <c r="H10" s="253">
        <v>6</v>
      </c>
      <c r="I10" s="253">
        <v>7</v>
      </c>
      <c r="J10" s="253">
        <v>8</v>
      </c>
      <c r="K10" s="253">
        <v>9</v>
      </c>
      <c r="L10" s="253">
        <v>10</v>
      </c>
      <c r="M10" s="253">
        <v>11</v>
      </c>
      <c r="N10" s="253">
        <v>12</v>
      </c>
    </row>
    <row r="11" spans="1:14" s="254" customFormat="1" ht="18" customHeight="1">
      <c r="A11" s="840" t="s">
        <v>6</v>
      </c>
      <c r="B11" s="841"/>
      <c r="C11" s="255">
        <f>C12+C13</f>
        <v>4</v>
      </c>
      <c r="D11" s="255">
        <f>D12+D13</f>
        <v>27513.75</v>
      </c>
      <c r="E11" s="255">
        <f>E12+E13</f>
        <v>1</v>
      </c>
      <c r="F11" s="255">
        <f>F12+F13</f>
        <v>9975</v>
      </c>
      <c r="G11" s="255">
        <f aca="true" t="shared" si="0" ref="G11:N11">G12+G13</f>
        <v>2</v>
      </c>
      <c r="H11" s="255">
        <f t="shared" si="0"/>
        <v>10859</v>
      </c>
      <c r="I11" s="255">
        <f t="shared" si="0"/>
        <v>1</v>
      </c>
      <c r="J11" s="255">
        <f t="shared" si="0"/>
        <v>9975</v>
      </c>
      <c r="K11" s="255">
        <f t="shared" si="0"/>
        <v>2</v>
      </c>
      <c r="L11" s="255">
        <f t="shared" si="0"/>
        <v>16654.75</v>
      </c>
      <c r="M11" s="255">
        <f t="shared" si="0"/>
        <v>0</v>
      </c>
      <c r="N11" s="255">
        <f t="shared" si="0"/>
        <v>0</v>
      </c>
    </row>
    <row r="12" spans="1:14" s="254" customFormat="1" ht="18" customHeight="1">
      <c r="A12" s="256" t="s">
        <v>9</v>
      </c>
      <c r="B12" s="257" t="s">
        <v>264</v>
      </c>
      <c r="C12" s="258">
        <f>G12+K12</f>
        <v>3</v>
      </c>
      <c r="D12" s="258">
        <f>H12+L12</f>
        <v>17538.75</v>
      </c>
      <c r="E12" s="258">
        <f>I12+M12</f>
        <v>0</v>
      </c>
      <c r="F12" s="258">
        <f>J12+N12</f>
        <v>0</v>
      </c>
      <c r="G12" s="258">
        <v>1</v>
      </c>
      <c r="H12" s="258">
        <v>884</v>
      </c>
      <c r="I12" s="258"/>
      <c r="J12" s="258"/>
      <c r="K12" s="258">
        <v>2</v>
      </c>
      <c r="L12" s="258">
        <v>16654.75</v>
      </c>
      <c r="M12" s="258"/>
      <c r="N12" s="258"/>
    </row>
    <row r="13" spans="1:14" s="254" customFormat="1" ht="18" customHeight="1">
      <c r="A13" s="259" t="s">
        <v>10</v>
      </c>
      <c r="B13" s="260" t="s">
        <v>229</v>
      </c>
      <c r="C13" s="261">
        <f aca="true" t="shared" si="1" ref="C13:N13">SUM(C14:C23)</f>
        <v>1</v>
      </c>
      <c r="D13" s="261">
        <f t="shared" si="1"/>
        <v>9975</v>
      </c>
      <c r="E13" s="261">
        <f t="shared" si="1"/>
        <v>1</v>
      </c>
      <c r="F13" s="261">
        <f t="shared" si="1"/>
        <v>9975</v>
      </c>
      <c r="G13" s="261">
        <f t="shared" si="1"/>
        <v>1</v>
      </c>
      <c r="H13" s="261">
        <f t="shared" si="1"/>
        <v>9975</v>
      </c>
      <c r="I13" s="261">
        <f t="shared" si="1"/>
        <v>1</v>
      </c>
      <c r="J13" s="261">
        <f t="shared" si="1"/>
        <v>9975</v>
      </c>
      <c r="K13" s="261">
        <f t="shared" si="1"/>
        <v>0</v>
      </c>
      <c r="L13" s="261">
        <f t="shared" si="1"/>
        <v>0</v>
      </c>
      <c r="M13" s="261">
        <f t="shared" si="1"/>
        <v>0</v>
      </c>
      <c r="N13" s="261">
        <f t="shared" si="1"/>
        <v>0</v>
      </c>
    </row>
    <row r="14" spans="1:14" s="254" customFormat="1" ht="18" customHeight="1">
      <c r="A14" s="262" t="s">
        <v>101</v>
      </c>
      <c r="B14" s="263" t="s">
        <v>230</v>
      </c>
      <c r="C14" s="564">
        <f>G14+K14</f>
        <v>0</v>
      </c>
      <c r="D14" s="564">
        <f>H14+L14</f>
        <v>0</v>
      </c>
      <c r="E14" s="564">
        <f>I14+M14</f>
        <v>0</v>
      </c>
      <c r="F14" s="564">
        <f>J14+N14</f>
        <v>0</v>
      </c>
      <c r="G14" s="609"/>
      <c r="H14" s="609"/>
      <c r="I14" s="609"/>
      <c r="J14" s="609"/>
      <c r="K14" s="609"/>
      <c r="L14" s="609"/>
      <c r="M14" s="609"/>
      <c r="N14" s="609"/>
    </row>
    <row r="15" spans="1:14" s="254" customFormat="1" ht="18" customHeight="1">
      <c r="A15" s="262" t="s">
        <v>108</v>
      </c>
      <c r="B15" s="263" t="s">
        <v>231</v>
      </c>
      <c r="C15" s="564">
        <f aca="true" t="shared" si="2" ref="C15:F23">G15+K15</f>
        <v>0</v>
      </c>
      <c r="D15" s="564">
        <f t="shared" si="2"/>
        <v>0</v>
      </c>
      <c r="E15" s="564">
        <f t="shared" si="2"/>
        <v>0</v>
      </c>
      <c r="F15" s="564">
        <f t="shared" si="2"/>
        <v>0</v>
      </c>
      <c r="G15" s="564"/>
      <c r="H15" s="564"/>
      <c r="I15" s="564"/>
      <c r="J15" s="564"/>
      <c r="K15" s="564"/>
      <c r="L15" s="564"/>
      <c r="M15" s="564"/>
      <c r="N15" s="564"/>
    </row>
    <row r="16" spans="1:14" s="254" customFormat="1" ht="18" customHeight="1">
      <c r="A16" s="262" t="s">
        <v>120</v>
      </c>
      <c r="B16" s="263" t="s">
        <v>232</v>
      </c>
      <c r="C16" s="564">
        <f>G16+K16</f>
        <v>0</v>
      </c>
      <c r="D16" s="564">
        <f>H16+L16</f>
        <v>0</v>
      </c>
      <c r="E16" s="564">
        <f>I16+M16</f>
        <v>0</v>
      </c>
      <c r="F16" s="564">
        <f>J16+N16</f>
        <v>0</v>
      </c>
      <c r="G16" s="564"/>
      <c r="H16" s="564"/>
      <c r="I16" s="564"/>
      <c r="J16" s="564"/>
      <c r="K16" s="564"/>
      <c r="L16" s="564"/>
      <c r="M16" s="564"/>
      <c r="N16" s="564"/>
    </row>
    <row r="17" spans="1:14" s="254" customFormat="1" ht="18" customHeight="1">
      <c r="A17" s="262" t="s">
        <v>123</v>
      </c>
      <c r="B17" s="263" t="s">
        <v>233</v>
      </c>
      <c r="C17" s="564">
        <f t="shared" si="2"/>
        <v>1</v>
      </c>
      <c r="D17" s="564">
        <f t="shared" si="2"/>
        <v>9975</v>
      </c>
      <c r="E17" s="564">
        <f t="shared" si="2"/>
        <v>1</v>
      </c>
      <c r="F17" s="564">
        <f t="shared" si="2"/>
        <v>9975</v>
      </c>
      <c r="G17" s="650">
        <v>1</v>
      </c>
      <c r="H17" s="650">
        <v>9975</v>
      </c>
      <c r="I17" s="650">
        <v>1</v>
      </c>
      <c r="J17" s="650">
        <v>9975</v>
      </c>
      <c r="K17" s="564"/>
      <c r="L17" s="564"/>
      <c r="M17" s="564"/>
      <c r="N17" s="564"/>
    </row>
    <row r="18" spans="1:14" s="254" customFormat="1" ht="18" customHeight="1">
      <c r="A18" s="262" t="s">
        <v>128</v>
      </c>
      <c r="B18" s="263" t="s">
        <v>234</v>
      </c>
      <c r="C18" s="564">
        <f t="shared" si="2"/>
        <v>0</v>
      </c>
      <c r="D18" s="564">
        <f t="shared" si="2"/>
        <v>0</v>
      </c>
      <c r="E18" s="564">
        <f t="shared" si="2"/>
        <v>0</v>
      </c>
      <c r="F18" s="564">
        <f t="shared" si="2"/>
        <v>0</v>
      </c>
      <c r="G18" s="564"/>
      <c r="H18" s="564"/>
      <c r="I18" s="564"/>
      <c r="J18" s="564"/>
      <c r="K18" s="564"/>
      <c r="L18" s="564"/>
      <c r="M18" s="564"/>
      <c r="N18" s="564"/>
    </row>
    <row r="19" spans="1:14" s="254" customFormat="1" ht="18" customHeight="1">
      <c r="A19" s="262" t="s">
        <v>227</v>
      </c>
      <c r="B19" s="263" t="s">
        <v>235</v>
      </c>
      <c r="C19" s="564">
        <f t="shared" si="2"/>
        <v>0</v>
      </c>
      <c r="D19" s="564">
        <f t="shared" si="2"/>
        <v>0</v>
      </c>
      <c r="E19" s="564">
        <f t="shared" si="2"/>
        <v>0</v>
      </c>
      <c r="F19" s="564">
        <f t="shared" si="2"/>
        <v>0</v>
      </c>
      <c r="G19" s="564"/>
      <c r="H19" s="564"/>
      <c r="I19" s="564"/>
      <c r="J19" s="564"/>
      <c r="K19" s="564"/>
      <c r="L19" s="564"/>
      <c r="M19" s="564"/>
      <c r="N19" s="564"/>
    </row>
    <row r="20" spans="1:14" s="254" customFormat="1" ht="18" customHeight="1">
      <c r="A20" s="262" t="s">
        <v>195</v>
      </c>
      <c r="B20" s="263" t="s">
        <v>236</v>
      </c>
      <c r="C20" s="564">
        <f t="shared" si="2"/>
        <v>0</v>
      </c>
      <c r="D20" s="564">
        <f t="shared" si="2"/>
        <v>0</v>
      </c>
      <c r="E20" s="564">
        <f t="shared" si="2"/>
        <v>0</v>
      </c>
      <c r="F20" s="564">
        <f t="shared" si="2"/>
        <v>0</v>
      </c>
      <c r="G20" s="564"/>
      <c r="H20" s="564"/>
      <c r="I20" s="564"/>
      <c r="J20" s="564"/>
      <c r="K20" s="564"/>
      <c r="L20" s="564"/>
      <c r="M20" s="564"/>
      <c r="N20" s="564"/>
    </row>
    <row r="21" spans="1:14" s="254" customFormat="1" ht="18" customHeight="1">
      <c r="A21" s="262" t="s">
        <v>228</v>
      </c>
      <c r="B21" s="263" t="s">
        <v>237</v>
      </c>
      <c r="C21" s="564">
        <f t="shared" si="2"/>
        <v>0</v>
      </c>
      <c r="D21" s="564">
        <f t="shared" si="2"/>
        <v>0</v>
      </c>
      <c r="E21" s="564">
        <f t="shared" si="2"/>
        <v>0</v>
      </c>
      <c r="F21" s="564">
        <f t="shared" si="2"/>
        <v>0</v>
      </c>
      <c r="G21" s="564"/>
      <c r="H21" s="564"/>
      <c r="I21" s="564"/>
      <c r="J21" s="564"/>
      <c r="K21" s="564"/>
      <c r="L21" s="564"/>
      <c r="M21" s="564"/>
      <c r="N21" s="564"/>
    </row>
    <row r="22" spans="1:14" s="254" customFormat="1" ht="18" customHeight="1">
      <c r="A22" s="262" t="s">
        <v>247</v>
      </c>
      <c r="B22" s="263" t="s">
        <v>239</v>
      </c>
      <c r="C22" s="258">
        <f t="shared" si="2"/>
        <v>0</v>
      </c>
      <c r="D22" s="258">
        <f t="shared" si="2"/>
        <v>0</v>
      </c>
      <c r="E22" s="258">
        <f t="shared" si="2"/>
        <v>0</v>
      </c>
      <c r="F22" s="258">
        <f t="shared" si="2"/>
        <v>0</v>
      </c>
      <c r="G22" s="258"/>
      <c r="H22" s="258"/>
      <c r="I22" s="258"/>
      <c r="J22" s="258"/>
      <c r="K22" s="258"/>
      <c r="L22" s="258"/>
      <c r="M22" s="258"/>
      <c r="N22" s="258"/>
    </row>
    <row r="23" spans="1:14" s="254" customFormat="1" ht="18" customHeight="1">
      <c r="A23" s="262" t="s">
        <v>246</v>
      </c>
      <c r="B23" s="263" t="s">
        <v>241</v>
      </c>
      <c r="C23" s="258">
        <f t="shared" si="2"/>
        <v>0</v>
      </c>
      <c r="D23" s="258">
        <f t="shared" si="2"/>
        <v>0</v>
      </c>
      <c r="E23" s="258">
        <f t="shared" si="2"/>
        <v>0</v>
      </c>
      <c r="F23" s="258">
        <f t="shared" si="2"/>
        <v>0</v>
      </c>
      <c r="G23" s="264"/>
      <c r="H23" s="264"/>
      <c r="I23" s="264"/>
      <c r="J23" s="264"/>
      <c r="K23" s="264"/>
      <c r="L23" s="264"/>
      <c r="M23" s="264"/>
      <c r="N23" s="264"/>
    </row>
    <row r="24" spans="1:14" s="267" customFormat="1" ht="23.25" customHeight="1">
      <c r="A24" s="246"/>
      <c r="B24" s="842"/>
      <c r="C24" s="842"/>
      <c r="D24" s="842"/>
      <c r="E24" s="842"/>
      <c r="F24" s="265"/>
      <c r="G24" s="266"/>
      <c r="H24" s="266"/>
      <c r="I24" s="266"/>
      <c r="J24" s="842" t="str">
        <f>'Thong tin'!B8</f>
        <v>Kon Tum, ngày       tháng 04 năm 2019</v>
      </c>
      <c r="K24" s="842"/>
      <c r="L24" s="842"/>
      <c r="M24" s="842"/>
      <c r="N24" s="842"/>
    </row>
    <row r="25" spans="1:14" s="271" customFormat="1" ht="24.75" customHeight="1">
      <c r="A25" s="268"/>
      <c r="B25" s="844" t="s">
        <v>265</v>
      </c>
      <c r="C25" s="844"/>
      <c r="D25" s="844"/>
      <c r="E25" s="844"/>
      <c r="F25" s="269"/>
      <c r="G25" s="270"/>
      <c r="H25" s="270"/>
      <c r="I25" s="270"/>
      <c r="J25" s="845" t="str">
        <f>'[11]Thong tin'!B7</f>
        <v>CỤC TRƯỞNG
</v>
      </c>
      <c r="K25" s="845"/>
      <c r="L25" s="845"/>
      <c r="M25" s="845"/>
      <c r="N25" s="845"/>
    </row>
    <row r="26" spans="1:14" s="271" customFormat="1" ht="24.75" customHeight="1">
      <c r="A26" s="268"/>
      <c r="B26" s="846"/>
      <c r="C26" s="846"/>
      <c r="D26" s="846"/>
      <c r="E26" s="269"/>
      <c r="F26" s="269"/>
      <c r="G26" s="270"/>
      <c r="H26" s="270"/>
      <c r="I26" s="270"/>
      <c r="J26" s="843"/>
      <c r="K26" s="843"/>
      <c r="L26" s="843"/>
      <c r="M26" s="843"/>
      <c r="N26" s="843"/>
    </row>
    <row r="27" spans="1:14" s="271" customFormat="1" ht="24.75" customHeight="1">
      <c r="A27" s="268"/>
      <c r="B27" s="844"/>
      <c r="C27" s="844"/>
      <c r="D27" s="844"/>
      <c r="E27" s="844"/>
      <c r="F27" s="269"/>
      <c r="G27" s="270"/>
      <c r="H27" s="270"/>
      <c r="I27" s="270"/>
      <c r="J27" s="269"/>
      <c r="K27" s="844"/>
      <c r="L27" s="844"/>
      <c r="M27" s="844"/>
      <c r="N27" s="269"/>
    </row>
    <row r="28" spans="1:14" s="271" customFormat="1" ht="24.75" customHeight="1">
      <c r="A28" s="268"/>
      <c r="B28" s="269"/>
      <c r="C28" s="269"/>
      <c r="D28" s="269"/>
      <c r="E28" s="269"/>
      <c r="F28" s="269"/>
      <c r="G28" s="270"/>
      <c r="H28" s="270"/>
      <c r="I28" s="270"/>
      <c r="J28" s="269"/>
      <c r="K28" s="269"/>
      <c r="L28" s="269"/>
      <c r="M28" s="269"/>
      <c r="N28" s="269"/>
    </row>
    <row r="29" spans="2:14" ht="24.75" customHeight="1">
      <c r="B29" s="272"/>
      <c r="C29" s="272"/>
      <c r="D29" s="272"/>
      <c r="E29" s="272"/>
      <c r="F29" s="272"/>
      <c r="G29" s="272"/>
      <c r="H29" s="272"/>
      <c r="I29" s="272"/>
      <c r="J29" s="272"/>
      <c r="K29" s="272"/>
      <c r="L29" s="272"/>
      <c r="M29" s="272"/>
      <c r="N29" s="272"/>
    </row>
    <row r="30" spans="2:14" ht="24.75" customHeight="1">
      <c r="B30" s="843" t="str">
        <f>'[11]Thong tin'!B5</f>
        <v>Phạm Anh Vũ</v>
      </c>
      <c r="C30" s="843"/>
      <c r="D30" s="843"/>
      <c r="E30" s="843"/>
      <c r="F30" s="272"/>
      <c r="G30" s="272"/>
      <c r="H30" s="272"/>
      <c r="I30" s="272"/>
      <c r="J30" s="843" t="str">
        <f>'[11]Thong tin'!B6</f>
        <v>Cao Minh Hoàng Tùng</v>
      </c>
      <c r="K30" s="843"/>
      <c r="L30" s="843"/>
      <c r="M30" s="843"/>
      <c r="N30" s="843"/>
    </row>
    <row r="31" spans="2:14" ht="18.75">
      <c r="B31" s="273"/>
      <c r="C31" s="274"/>
      <c r="D31" s="274"/>
      <c r="E31" s="274"/>
      <c r="F31" s="274"/>
      <c r="G31" s="274"/>
      <c r="H31" s="274"/>
      <c r="I31" s="274"/>
      <c r="J31" s="274"/>
      <c r="K31" s="274"/>
      <c r="L31" s="274"/>
      <c r="M31" s="274"/>
      <c r="N31" s="274"/>
    </row>
    <row r="32" spans="7:10" ht="15.75">
      <c r="G32" s="275"/>
      <c r="H32" s="275"/>
      <c r="I32" s="275"/>
      <c r="J32" s="275"/>
    </row>
    <row r="33" spans="7:10" ht="15.75">
      <c r="G33" s="275"/>
      <c r="H33" s="275"/>
      <c r="I33" s="275"/>
      <c r="J33" s="275"/>
    </row>
    <row r="34" spans="7:10" ht="15.75">
      <c r="G34" s="275"/>
      <c r="H34" s="275"/>
      <c r="I34" s="275"/>
      <c r="J34" s="275"/>
    </row>
    <row r="35" spans="7:10" ht="15.75">
      <c r="G35" s="275"/>
      <c r="H35" s="275"/>
      <c r="I35" s="275"/>
      <c r="J35" s="275"/>
    </row>
    <row r="36" spans="7:10" ht="15.75">
      <c r="G36" s="275"/>
      <c r="H36" s="275"/>
      <c r="I36" s="275"/>
      <c r="J36" s="275"/>
    </row>
    <row r="37" spans="7:10" ht="15.75">
      <c r="G37" s="275"/>
      <c r="H37" s="275"/>
      <c r="I37" s="275"/>
      <c r="J37" s="275"/>
    </row>
    <row r="38" spans="7:10" ht="15.75">
      <c r="G38" s="275"/>
      <c r="H38" s="275"/>
      <c r="I38" s="275"/>
      <c r="J38" s="275"/>
    </row>
    <row r="39" spans="7:10" ht="15.75">
      <c r="G39" s="275"/>
      <c r="H39" s="275"/>
      <c r="I39" s="275"/>
      <c r="J39" s="275"/>
    </row>
  </sheetData>
  <sheetProtection/>
  <mergeCells count="31">
    <mergeCell ref="B30:E30"/>
    <mergeCell ref="J30:N30"/>
    <mergeCell ref="B25:E25"/>
    <mergeCell ref="J25:N25"/>
    <mergeCell ref="B26:D26"/>
    <mergeCell ref="J26:N26"/>
    <mergeCell ref="B27:E27"/>
    <mergeCell ref="K27:M27"/>
    <mergeCell ref="I8:J8"/>
    <mergeCell ref="K8:L8"/>
    <mergeCell ref="M8:N8"/>
    <mergeCell ref="A10:B10"/>
    <mergeCell ref="A11:B11"/>
    <mergeCell ref="B24:E24"/>
    <mergeCell ref="J24:N24"/>
    <mergeCell ref="L4:N4"/>
    <mergeCell ref="D5:K5"/>
    <mergeCell ref="A6:B9"/>
    <mergeCell ref="C6:F7"/>
    <mergeCell ref="G6:N6"/>
    <mergeCell ref="G7:J7"/>
    <mergeCell ref="K7:N7"/>
    <mergeCell ref="C8:D8"/>
    <mergeCell ref="E8:F8"/>
    <mergeCell ref="G8:H8"/>
    <mergeCell ref="E1:K2"/>
    <mergeCell ref="A2:D2"/>
    <mergeCell ref="L2:N2"/>
    <mergeCell ref="A3:D3"/>
    <mergeCell ref="E3:J3"/>
    <mergeCell ref="L3:N3"/>
  </mergeCells>
  <printOptions/>
  <pageMargins left="0.55" right="0.18" top="0.23" bottom="0.25" header="0.1" footer="0.08"/>
  <pageSetup horizontalDpi="600" verticalDpi="600" orientation="landscape" paperSize="9" scale="88" r:id="rId2"/>
  <ignoredErrors>
    <ignoredError sqref="C13:F13" formula="1"/>
  </ignoredErrors>
  <drawing r:id="rId1"/>
</worksheet>
</file>

<file path=xl/worksheets/sheet14.xml><?xml version="1.0" encoding="utf-8"?>
<worksheet xmlns="http://schemas.openxmlformats.org/spreadsheetml/2006/main" xmlns:r="http://schemas.openxmlformats.org/officeDocument/2006/relationships">
  <sheetPr>
    <tabColor indexed="47"/>
  </sheetPr>
  <dimension ref="A1:Q33"/>
  <sheetViews>
    <sheetView view="pageBreakPreview" zoomScaleSheetLayoutView="100" zoomScalePageLayoutView="0" workbookViewId="0" topLeftCell="A1">
      <selection activeCell="L16" sqref="L16"/>
    </sheetView>
  </sheetViews>
  <sheetFormatPr defaultColWidth="8.796875" defaultRowHeight="15"/>
  <cols>
    <col min="1" max="1" width="4" style="246" customWidth="1"/>
    <col min="2" max="2" width="27.19921875" style="246" customWidth="1"/>
    <col min="3" max="3" width="10.19921875" style="246" customWidth="1"/>
    <col min="4" max="6" width="7.8984375" style="246" customWidth="1"/>
    <col min="7" max="7" width="9.19921875" style="246" customWidth="1"/>
    <col min="8" max="8" width="7.19921875" style="246" customWidth="1"/>
    <col min="9" max="10" width="7.8984375" style="246" customWidth="1"/>
    <col min="11" max="11" width="7.09765625" style="246" customWidth="1"/>
    <col min="12" max="12" width="7" style="246" customWidth="1"/>
    <col min="13" max="13" width="7.8984375" style="246" customWidth="1"/>
    <col min="14" max="14" width="10.19921875" style="246" customWidth="1"/>
    <col min="15" max="16" width="7.8984375" style="246" customWidth="1"/>
    <col min="17" max="16384" width="9" style="246" customWidth="1"/>
  </cols>
  <sheetData>
    <row r="1" spans="1:16" ht="19.5" customHeight="1">
      <c r="A1" s="847" t="s">
        <v>266</v>
      </c>
      <c r="B1" s="847"/>
      <c r="C1" s="276"/>
      <c r="D1" s="848" t="s">
        <v>267</v>
      </c>
      <c r="E1" s="848"/>
      <c r="F1" s="848"/>
      <c r="G1" s="848"/>
      <c r="H1" s="848"/>
      <c r="I1" s="848"/>
      <c r="J1" s="848"/>
      <c r="K1" s="848"/>
      <c r="L1" s="848"/>
      <c r="M1" s="849" t="s">
        <v>268</v>
      </c>
      <c r="N1" s="850"/>
      <c r="O1" s="850"/>
      <c r="P1" s="850"/>
    </row>
    <row r="2" spans="1:16" ht="21" customHeight="1">
      <c r="A2" s="851" t="s">
        <v>75</v>
      </c>
      <c r="B2" s="851"/>
      <c r="C2" s="851"/>
      <c r="D2" s="848"/>
      <c r="E2" s="848"/>
      <c r="F2" s="848"/>
      <c r="G2" s="848"/>
      <c r="H2" s="848"/>
      <c r="I2" s="848"/>
      <c r="J2" s="848"/>
      <c r="K2" s="848"/>
      <c r="L2" s="848"/>
      <c r="M2" s="852" t="str">
        <f>'[11]Thong tin'!B4</f>
        <v>Cục THADS tỉnh Kon Tum</v>
      </c>
      <c r="N2" s="853"/>
      <c r="O2" s="853"/>
      <c r="P2" s="853"/>
    </row>
    <row r="3" spans="1:14" ht="19.5" customHeight="1">
      <c r="A3" s="278" t="s">
        <v>77</v>
      </c>
      <c r="B3" s="278"/>
      <c r="D3" s="848"/>
      <c r="E3" s="848"/>
      <c r="F3" s="848"/>
      <c r="G3" s="848"/>
      <c r="H3" s="848"/>
      <c r="I3" s="848"/>
      <c r="J3" s="848"/>
      <c r="K3" s="848"/>
      <c r="L3" s="848"/>
      <c r="M3" s="278" t="s">
        <v>269</v>
      </c>
      <c r="N3" s="278"/>
    </row>
    <row r="4" spans="1:16" ht="19.5" customHeight="1">
      <c r="A4" s="854" t="s">
        <v>270</v>
      </c>
      <c r="B4" s="854"/>
      <c r="C4" s="854"/>
      <c r="D4" s="855" t="str">
        <f>'Thong tin'!B3</f>
        <v>6 tháng / năm 2019</v>
      </c>
      <c r="E4" s="855"/>
      <c r="F4" s="855"/>
      <c r="G4" s="855"/>
      <c r="H4" s="855"/>
      <c r="I4" s="855"/>
      <c r="J4" s="855"/>
      <c r="K4" s="855"/>
      <c r="L4" s="855"/>
      <c r="M4" s="856" t="s">
        <v>271</v>
      </c>
      <c r="N4" s="856"/>
      <c r="O4" s="856"/>
      <c r="P4" s="856"/>
    </row>
    <row r="5" spans="1:16" s="280" customFormat="1" ht="18.75" customHeight="1">
      <c r="A5" s="279"/>
      <c r="B5" s="279"/>
      <c r="D5" s="857"/>
      <c r="E5" s="857"/>
      <c r="F5" s="857"/>
      <c r="G5" s="857"/>
      <c r="H5" s="857"/>
      <c r="I5" s="857"/>
      <c r="J5" s="857"/>
      <c r="K5" s="857"/>
      <c r="L5" s="857"/>
      <c r="M5" s="281" t="s">
        <v>272</v>
      </c>
      <c r="N5" s="282"/>
      <c r="O5" s="282"/>
      <c r="P5" s="282"/>
    </row>
    <row r="6" spans="1:16" ht="40.5" customHeight="1">
      <c r="A6" s="858" t="s">
        <v>2</v>
      </c>
      <c r="B6" s="859"/>
      <c r="C6" s="862" t="s">
        <v>273</v>
      </c>
      <c r="D6" s="863"/>
      <c r="E6" s="863"/>
      <c r="F6" s="863"/>
      <c r="G6" s="863"/>
      <c r="H6" s="863"/>
      <c r="I6" s="863"/>
      <c r="J6" s="863"/>
      <c r="K6" s="864" t="s">
        <v>274</v>
      </c>
      <c r="L6" s="864"/>
      <c r="M6" s="864"/>
      <c r="N6" s="864"/>
      <c r="O6" s="864"/>
      <c r="P6" s="864"/>
    </row>
    <row r="7" spans="1:16" ht="20.25" customHeight="1">
      <c r="A7" s="860"/>
      <c r="B7" s="861"/>
      <c r="C7" s="862" t="s">
        <v>262</v>
      </c>
      <c r="D7" s="863"/>
      <c r="E7" s="863"/>
      <c r="F7" s="865"/>
      <c r="G7" s="864" t="s">
        <v>263</v>
      </c>
      <c r="H7" s="864"/>
      <c r="I7" s="864"/>
      <c r="J7" s="864"/>
      <c r="K7" s="866" t="s">
        <v>262</v>
      </c>
      <c r="L7" s="866"/>
      <c r="M7" s="866"/>
      <c r="N7" s="867" t="s">
        <v>263</v>
      </c>
      <c r="O7" s="867"/>
      <c r="P7" s="867"/>
    </row>
    <row r="8" spans="1:16" ht="30.75" customHeight="1">
      <c r="A8" s="860"/>
      <c r="B8" s="861"/>
      <c r="C8" s="868" t="s">
        <v>275</v>
      </c>
      <c r="D8" s="863" t="s">
        <v>276</v>
      </c>
      <c r="E8" s="863"/>
      <c r="F8" s="865"/>
      <c r="G8" s="864" t="s">
        <v>277</v>
      </c>
      <c r="H8" s="864" t="s">
        <v>276</v>
      </c>
      <c r="I8" s="864"/>
      <c r="J8" s="864"/>
      <c r="K8" s="864" t="s">
        <v>278</v>
      </c>
      <c r="L8" s="864" t="s">
        <v>279</v>
      </c>
      <c r="M8" s="864"/>
      <c r="N8" s="864" t="s">
        <v>280</v>
      </c>
      <c r="O8" s="864" t="s">
        <v>279</v>
      </c>
      <c r="P8" s="864"/>
    </row>
    <row r="9" spans="1:16" ht="49.5" customHeight="1">
      <c r="A9" s="860"/>
      <c r="B9" s="861"/>
      <c r="C9" s="868"/>
      <c r="D9" s="283" t="s">
        <v>281</v>
      </c>
      <c r="E9" s="283" t="s">
        <v>282</v>
      </c>
      <c r="F9" s="283" t="s">
        <v>283</v>
      </c>
      <c r="G9" s="864"/>
      <c r="H9" s="283" t="s">
        <v>281</v>
      </c>
      <c r="I9" s="283" t="s">
        <v>282</v>
      </c>
      <c r="J9" s="283" t="s">
        <v>283</v>
      </c>
      <c r="K9" s="864"/>
      <c r="L9" s="283" t="s">
        <v>284</v>
      </c>
      <c r="M9" s="283" t="s">
        <v>285</v>
      </c>
      <c r="N9" s="864"/>
      <c r="O9" s="283" t="s">
        <v>284</v>
      </c>
      <c r="P9" s="283" t="s">
        <v>285</v>
      </c>
    </row>
    <row r="10" spans="1:16" ht="15" customHeight="1">
      <c r="A10" s="870" t="s">
        <v>0</v>
      </c>
      <c r="B10" s="871"/>
      <c r="C10" s="284">
        <v>1</v>
      </c>
      <c r="D10" s="285">
        <v>2</v>
      </c>
      <c r="E10" s="285">
        <v>3</v>
      </c>
      <c r="F10" s="285">
        <v>4</v>
      </c>
      <c r="G10" s="285">
        <v>5</v>
      </c>
      <c r="H10" s="285">
        <v>6</v>
      </c>
      <c r="I10" s="285">
        <v>7</v>
      </c>
      <c r="J10" s="285">
        <v>8</v>
      </c>
      <c r="K10" s="285">
        <v>9</v>
      </c>
      <c r="L10" s="285">
        <v>10</v>
      </c>
      <c r="M10" s="285">
        <v>11</v>
      </c>
      <c r="N10" s="285">
        <v>12</v>
      </c>
      <c r="O10" s="285">
        <v>13</v>
      </c>
      <c r="P10" s="285">
        <v>14</v>
      </c>
    </row>
    <row r="11" spans="1:16" ht="18" customHeight="1">
      <c r="A11" s="872" t="s">
        <v>286</v>
      </c>
      <c r="B11" s="873"/>
      <c r="C11" s="286">
        <f>C12+C13</f>
        <v>0</v>
      </c>
      <c r="D11" s="286">
        <f aca="true" t="shared" si="0" ref="D11:P11">D12+D13</f>
        <v>0</v>
      </c>
      <c r="E11" s="286">
        <f t="shared" si="0"/>
        <v>0</v>
      </c>
      <c r="F11" s="286">
        <f t="shared" si="0"/>
        <v>0</v>
      </c>
      <c r="G11" s="286">
        <f t="shared" si="0"/>
        <v>0</v>
      </c>
      <c r="H11" s="286">
        <f t="shared" si="0"/>
        <v>0</v>
      </c>
      <c r="I11" s="286">
        <f t="shared" si="0"/>
        <v>0</v>
      </c>
      <c r="J11" s="286">
        <f t="shared" si="0"/>
        <v>0</v>
      </c>
      <c r="K11" s="286">
        <f t="shared" si="0"/>
        <v>0</v>
      </c>
      <c r="L11" s="286">
        <f t="shared" si="0"/>
        <v>0</v>
      </c>
      <c r="M11" s="286">
        <f t="shared" si="0"/>
        <v>0</v>
      </c>
      <c r="N11" s="286">
        <f t="shared" si="0"/>
        <v>0</v>
      </c>
      <c r="O11" s="286">
        <f t="shared" si="0"/>
        <v>0</v>
      </c>
      <c r="P11" s="286">
        <f t="shared" si="0"/>
        <v>0</v>
      </c>
    </row>
    <row r="12" spans="1:16" ht="18" customHeight="1">
      <c r="A12" s="287" t="s">
        <v>9</v>
      </c>
      <c r="B12" s="288" t="s">
        <v>264</v>
      </c>
      <c r="C12" s="565">
        <f>D12+E12+F12</f>
        <v>0</v>
      </c>
      <c r="D12" s="566">
        <v>0</v>
      </c>
      <c r="E12" s="566">
        <v>0</v>
      </c>
      <c r="F12" s="567"/>
      <c r="G12" s="567"/>
      <c r="H12" s="566"/>
      <c r="I12" s="566"/>
      <c r="J12" s="567"/>
      <c r="K12" s="566">
        <f>L12+M12</f>
        <v>0</v>
      </c>
      <c r="L12" s="566"/>
      <c r="M12" s="566"/>
      <c r="N12" s="566">
        <f>O12+P12</f>
        <v>0</v>
      </c>
      <c r="O12" s="566"/>
      <c r="P12" s="566"/>
    </row>
    <row r="13" spans="1:16" ht="18" customHeight="1">
      <c r="A13" s="291" t="s">
        <v>10</v>
      </c>
      <c r="B13" s="292" t="s">
        <v>229</v>
      </c>
      <c r="C13" s="293">
        <f aca="true" t="shared" si="1" ref="C13:P13">SUM(C14:C23)</f>
        <v>0</v>
      </c>
      <c r="D13" s="293">
        <f t="shared" si="1"/>
        <v>0</v>
      </c>
      <c r="E13" s="293">
        <f t="shared" si="1"/>
        <v>0</v>
      </c>
      <c r="F13" s="293">
        <f t="shared" si="1"/>
        <v>0</v>
      </c>
      <c r="G13" s="293">
        <f t="shared" si="1"/>
        <v>0</v>
      </c>
      <c r="H13" s="293">
        <f t="shared" si="1"/>
        <v>0</v>
      </c>
      <c r="I13" s="293">
        <f t="shared" si="1"/>
        <v>0</v>
      </c>
      <c r="J13" s="293">
        <f t="shared" si="1"/>
        <v>0</v>
      </c>
      <c r="K13" s="293">
        <f t="shared" si="1"/>
        <v>0</v>
      </c>
      <c r="L13" s="293">
        <f t="shared" si="1"/>
        <v>0</v>
      </c>
      <c r="M13" s="293">
        <f t="shared" si="1"/>
        <v>0</v>
      </c>
      <c r="N13" s="293">
        <f t="shared" si="1"/>
        <v>0</v>
      </c>
      <c r="O13" s="293">
        <f t="shared" si="1"/>
        <v>0</v>
      </c>
      <c r="P13" s="293">
        <f t="shared" si="1"/>
        <v>0</v>
      </c>
    </row>
    <row r="14" spans="1:16" ht="18" customHeight="1">
      <c r="A14" s="294" t="s">
        <v>101</v>
      </c>
      <c r="B14" s="263" t="s">
        <v>230</v>
      </c>
      <c r="C14" s="565">
        <f>D14+E14+F14</f>
        <v>0</v>
      </c>
      <c r="D14" s="566"/>
      <c r="E14" s="566"/>
      <c r="F14" s="566"/>
      <c r="G14" s="566">
        <f>H14+I14+J14</f>
        <v>0</v>
      </c>
      <c r="H14" s="566"/>
      <c r="I14" s="566"/>
      <c r="J14" s="566"/>
      <c r="K14" s="566">
        <f>L14+M14</f>
        <v>0</v>
      </c>
      <c r="L14" s="566"/>
      <c r="M14" s="566"/>
      <c r="N14" s="566">
        <f>O14+P14</f>
        <v>0</v>
      </c>
      <c r="O14" s="566"/>
      <c r="P14" s="566"/>
    </row>
    <row r="15" spans="1:16" ht="18" customHeight="1">
      <c r="A15" s="294" t="s">
        <v>108</v>
      </c>
      <c r="B15" s="263" t="s">
        <v>231</v>
      </c>
      <c r="C15" s="565">
        <f aca="true" t="shared" si="2" ref="C15:C23">D15+E15+F15</f>
        <v>0</v>
      </c>
      <c r="D15" s="566"/>
      <c r="E15" s="566"/>
      <c r="F15" s="566"/>
      <c r="G15" s="566">
        <f aca="true" t="shared" si="3" ref="G15:G23">H15+I15+J15</f>
        <v>0</v>
      </c>
      <c r="H15" s="566"/>
      <c r="I15" s="566"/>
      <c r="J15" s="566"/>
      <c r="K15" s="566">
        <f aca="true" t="shared" si="4" ref="K15:K23">L15+M15</f>
        <v>0</v>
      </c>
      <c r="L15" s="566"/>
      <c r="M15" s="566"/>
      <c r="N15" s="566">
        <f aca="true" t="shared" si="5" ref="N15:N23">O15+P15</f>
        <v>0</v>
      </c>
      <c r="O15" s="566"/>
      <c r="P15" s="566"/>
    </row>
    <row r="16" spans="1:16" ht="18" customHeight="1">
      <c r="A16" s="294" t="s">
        <v>120</v>
      </c>
      <c r="B16" s="263" t="s">
        <v>232</v>
      </c>
      <c r="C16" s="565">
        <f t="shared" si="2"/>
        <v>0</v>
      </c>
      <c r="D16" s="566"/>
      <c r="E16" s="566"/>
      <c r="F16" s="566"/>
      <c r="G16" s="566">
        <f t="shared" si="3"/>
        <v>0</v>
      </c>
      <c r="H16" s="566"/>
      <c r="I16" s="566"/>
      <c r="J16" s="566"/>
      <c r="K16" s="566">
        <f t="shared" si="4"/>
        <v>0</v>
      </c>
      <c r="L16" s="566"/>
      <c r="M16" s="566"/>
      <c r="N16" s="566">
        <f t="shared" si="5"/>
        <v>0</v>
      </c>
      <c r="O16" s="566"/>
      <c r="P16" s="566"/>
    </row>
    <row r="17" spans="1:16" ht="18" customHeight="1">
      <c r="A17" s="294" t="s">
        <v>123</v>
      </c>
      <c r="B17" s="263" t="s">
        <v>233</v>
      </c>
      <c r="C17" s="565">
        <f t="shared" si="2"/>
        <v>0</v>
      </c>
      <c r="D17" s="566"/>
      <c r="E17" s="566"/>
      <c r="F17" s="566"/>
      <c r="G17" s="566">
        <f t="shared" si="3"/>
        <v>0</v>
      </c>
      <c r="H17" s="566"/>
      <c r="I17" s="566"/>
      <c r="J17" s="566"/>
      <c r="K17" s="566">
        <f t="shared" si="4"/>
        <v>0</v>
      </c>
      <c r="L17" s="566"/>
      <c r="M17" s="566"/>
      <c r="N17" s="566">
        <f t="shared" si="5"/>
        <v>0</v>
      </c>
      <c r="O17" s="566"/>
      <c r="P17" s="566"/>
    </row>
    <row r="18" spans="1:16" ht="18" customHeight="1">
      <c r="A18" s="294" t="s">
        <v>128</v>
      </c>
      <c r="B18" s="263" t="s">
        <v>234</v>
      </c>
      <c r="C18" s="565">
        <f t="shared" si="2"/>
        <v>0</v>
      </c>
      <c r="D18" s="566"/>
      <c r="E18" s="566"/>
      <c r="F18" s="566"/>
      <c r="G18" s="566">
        <f t="shared" si="3"/>
        <v>0</v>
      </c>
      <c r="H18" s="566"/>
      <c r="I18" s="566"/>
      <c r="J18" s="566"/>
      <c r="K18" s="566">
        <f t="shared" si="4"/>
        <v>0</v>
      </c>
      <c r="L18" s="566"/>
      <c r="M18" s="566"/>
      <c r="N18" s="566">
        <f t="shared" si="5"/>
        <v>0</v>
      </c>
      <c r="O18" s="566"/>
      <c r="P18" s="566"/>
    </row>
    <row r="19" spans="1:17" ht="18" customHeight="1">
      <c r="A19" s="294" t="s">
        <v>227</v>
      </c>
      <c r="B19" s="263" t="s">
        <v>235</v>
      </c>
      <c r="C19" s="565">
        <f t="shared" si="2"/>
        <v>0</v>
      </c>
      <c r="D19" s="566"/>
      <c r="E19" s="566"/>
      <c r="F19" s="566"/>
      <c r="G19" s="566">
        <f t="shared" si="3"/>
        <v>0</v>
      </c>
      <c r="H19" s="566"/>
      <c r="I19" s="566"/>
      <c r="J19" s="566"/>
      <c r="K19" s="566">
        <f t="shared" si="4"/>
        <v>0</v>
      </c>
      <c r="L19" s="566"/>
      <c r="M19" s="566"/>
      <c r="N19" s="566">
        <f t="shared" si="5"/>
        <v>0</v>
      </c>
      <c r="O19" s="566"/>
      <c r="P19" s="566"/>
      <c r="Q19" s="583"/>
    </row>
    <row r="20" spans="1:16" ht="18" customHeight="1">
      <c r="A20" s="294" t="s">
        <v>195</v>
      </c>
      <c r="B20" s="263" t="s">
        <v>236</v>
      </c>
      <c r="C20" s="565">
        <f t="shared" si="2"/>
        <v>0</v>
      </c>
      <c r="D20" s="566"/>
      <c r="E20" s="566"/>
      <c r="F20" s="566"/>
      <c r="G20" s="566">
        <f t="shared" si="3"/>
        <v>0</v>
      </c>
      <c r="H20" s="566"/>
      <c r="I20" s="566"/>
      <c r="J20" s="566"/>
      <c r="K20" s="566">
        <f t="shared" si="4"/>
        <v>0</v>
      </c>
      <c r="L20" s="566"/>
      <c r="M20" s="566"/>
      <c r="N20" s="566">
        <f t="shared" si="5"/>
        <v>0</v>
      </c>
      <c r="O20" s="566"/>
      <c r="P20" s="566"/>
    </row>
    <row r="21" spans="1:16" ht="18" customHeight="1">
      <c r="A21" s="294" t="s">
        <v>228</v>
      </c>
      <c r="B21" s="263" t="s">
        <v>237</v>
      </c>
      <c r="C21" s="565">
        <f t="shared" si="2"/>
        <v>0</v>
      </c>
      <c r="D21" s="566"/>
      <c r="E21" s="566"/>
      <c r="F21" s="566"/>
      <c r="G21" s="566">
        <f t="shared" si="3"/>
        <v>0</v>
      </c>
      <c r="H21" s="566"/>
      <c r="I21" s="566"/>
      <c r="J21" s="566"/>
      <c r="K21" s="566">
        <f t="shared" si="4"/>
        <v>0</v>
      </c>
      <c r="L21" s="566"/>
      <c r="M21" s="566"/>
      <c r="N21" s="566">
        <f t="shared" si="5"/>
        <v>0</v>
      </c>
      <c r="O21" s="566"/>
      <c r="P21" s="566"/>
    </row>
    <row r="22" spans="1:16" ht="18" customHeight="1">
      <c r="A22" s="294" t="s">
        <v>247</v>
      </c>
      <c r="B22" s="263" t="s">
        <v>239</v>
      </c>
      <c r="C22" s="289">
        <f t="shared" si="2"/>
        <v>0</v>
      </c>
      <c r="D22" s="290"/>
      <c r="E22" s="290"/>
      <c r="F22" s="290"/>
      <c r="G22" s="290">
        <f t="shared" si="3"/>
        <v>0</v>
      </c>
      <c r="H22" s="290"/>
      <c r="I22" s="290"/>
      <c r="J22" s="290"/>
      <c r="K22" s="290">
        <f t="shared" si="4"/>
        <v>0</v>
      </c>
      <c r="L22" s="290"/>
      <c r="M22" s="290"/>
      <c r="N22" s="290">
        <f t="shared" si="5"/>
        <v>0</v>
      </c>
      <c r="O22" s="290"/>
      <c r="P22" s="290"/>
    </row>
    <row r="23" spans="1:16" ht="18" customHeight="1">
      <c r="A23" s="294" t="s">
        <v>246</v>
      </c>
      <c r="B23" s="263" t="s">
        <v>241</v>
      </c>
      <c r="C23" s="289">
        <f t="shared" si="2"/>
        <v>0</v>
      </c>
      <c r="D23" s="290"/>
      <c r="E23" s="290"/>
      <c r="F23" s="290"/>
      <c r="G23" s="290">
        <f t="shared" si="3"/>
        <v>0</v>
      </c>
      <c r="H23" s="290"/>
      <c r="I23" s="290"/>
      <c r="J23" s="290"/>
      <c r="K23" s="290">
        <f t="shared" si="4"/>
        <v>0</v>
      </c>
      <c r="L23" s="290"/>
      <c r="M23" s="290"/>
      <c r="N23" s="290">
        <f t="shared" si="5"/>
        <v>0</v>
      </c>
      <c r="O23" s="290"/>
      <c r="P23" s="290"/>
    </row>
    <row r="24" spans="1:16" ht="25.5" customHeight="1">
      <c r="A24" s="295"/>
      <c r="B24" s="296"/>
      <c r="C24" s="297"/>
      <c r="D24" s="297"/>
      <c r="E24" s="297"/>
      <c r="F24" s="297"/>
      <c r="G24" s="297"/>
      <c r="H24" s="297"/>
      <c r="I24" s="297"/>
      <c r="J24" s="297"/>
      <c r="K24" s="874" t="str">
        <f>'Thong tin'!B8</f>
        <v>Kon Tum, ngày       tháng 04 năm 2019</v>
      </c>
      <c r="L24" s="874"/>
      <c r="M24" s="874"/>
      <c r="N24" s="874"/>
      <c r="O24" s="874"/>
      <c r="P24" s="874"/>
    </row>
    <row r="25" spans="2:16" ht="19.5" customHeight="1">
      <c r="B25" s="875" t="s">
        <v>5</v>
      </c>
      <c r="C25" s="875"/>
      <c r="D25" s="875"/>
      <c r="E25" s="299"/>
      <c r="F25" s="300"/>
      <c r="G25" s="300"/>
      <c r="H25" s="300"/>
      <c r="I25" s="300"/>
      <c r="J25" s="300"/>
      <c r="K25" s="876" t="str">
        <f>'[11]Thong tin'!B7</f>
        <v>CỤC TRƯỞNG
</v>
      </c>
      <c r="L25" s="876"/>
      <c r="M25" s="876"/>
      <c r="N25" s="876"/>
      <c r="O25" s="876"/>
      <c r="P25" s="876"/>
    </row>
    <row r="26" spans="2:16" ht="19.5" customHeight="1">
      <c r="B26" s="298"/>
      <c r="C26" s="298"/>
      <c r="D26" s="298"/>
      <c r="E26" s="299"/>
      <c r="F26" s="300"/>
      <c r="G26" s="300"/>
      <c r="H26" s="300"/>
      <c r="I26" s="300"/>
      <c r="J26" s="300"/>
      <c r="K26" s="301"/>
      <c r="L26" s="301"/>
      <c r="M26" s="301"/>
      <c r="N26" s="301"/>
      <c r="O26" s="301"/>
      <c r="P26" s="301"/>
    </row>
    <row r="27" spans="2:16" ht="21" customHeight="1">
      <c r="B27" s="299"/>
      <c r="C27" s="299"/>
      <c r="D27" s="299"/>
      <c r="E27" s="299"/>
      <c r="F27" s="300"/>
      <c r="G27" s="300"/>
      <c r="H27" s="300"/>
      <c r="I27" s="300"/>
      <c r="J27" s="300"/>
      <c r="K27" s="300"/>
      <c r="L27" s="300"/>
      <c r="M27" s="300"/>
      <c r="N27" s="300"/>
      <c r="O27" s="300"/>
      <c r="P27" s="300"/>
    </row>
    <row r="28" ht="21" customHeight="1"/>
    <row r="29" spans="2:16" ht="16.5" customHeight="1">
      <c r="B29" s="877"/>
      <c r="C29" s="877"/>
      <c r="D29" s="877"/>
      <c r="K29" s="878"/>
      <c r="L29" s="878"/>
      <c r="M29" s="878"/>
      <c r="N29" s="878"/>
      <c r="O29" s="878"/>
      <c r="P29" s="878"/>
    </row>
    <row r="30" ht="17.25" customHeight="1"/>
    <row r="31" spans="2:16" ht="18.75">
      <c r="B31" s="869" t="str">
        <f>'[11]Thong tin'!B5</f>
        <v>Phạm Anh Vũ</v>
      </c>
      <c r="C31" s="869"/>
      <c r="D31" s="869"/>
      <c r="E31" s="303"/>
      <c r="K31" s="843" t="str">
        <f>'[11]Thong tin'!B6</f>
        <v>Cao Minh Hoàng Tùng</v>
      </c>
      <c r="L31" s="843"/>
      <c r="M31" s="843"/>
      <c r="N31" s="843"/>
      <c r="O31" s="843"/>
      <c r="P31" s="843"/>
    </row>
    <row r="33" spans="12:16" ht="15.75">
      <c r="L33" s="304"/>
      <c r="M33" s="304"/>
      <c r="N33" s="304"/>
      <c r="O33" s="304"/>
      <c r="P33" s="304"/>
    </row>
  </sheetData>
  <sheetProtection/>
  <mergeCells count="33">
    <mergeCell ref="B31:D31"/>
    <mergeCell ref="K31:P31"/>
    <mergeCell ref="A10:B10"/>
    <mergeCell ref="A11:B11"/>
    <mergeCell ref="K24:P24"/>
    <mergeCell ref="B25:D25"/>
    <mergeCell ref="K25:P25"/>
    <mergeCell ref="B29:D29"/>
    <mergeCell ref="K29:P29"/>
    <mergeCell ref="G8:G9"/>
    <mergeCell ref="H8:J8"/>
    <mergeCell ref="K8:K9"/>
    <mergeCell ref="L8:M8"/>
    <mergeCell ref="N8:N9"/>
    <mergeCell ref="O8:P8"/>
    <mergeCell ref="D5:L5"/>
    <mergeCell ref="A6:B9"/>
    <mergeCell ref="C6:J6"/>
    <mergeCell ref="K6:P6"/>
    <mergeCell ref="C7:F7"/>
    <mergeCell ref="G7:J7"/>
    <mergeCell ref="K7:M7"/>
    <mergeCell ref="N7:P7"/>
    <mergeCell ref="C8:C9"/>
    <mergeCell ref="D8:F8"/>
    <mergeCell ref="A1:B1"/>
    <mergeCell ref="D1:L3"/>
    <mergeCell ref="M1:P1"/>
    <mergeCell ref="A2:C2"/>
    <mergeCell ref="M2:P2"/>
    <mergeCell ref="A4:C4"/>
    <mergeCell ref="D4:L4"/>
    <mergeCell ref="M4:P4"/>
  </mergeCells>
  <printOptions/>
  <pageMargins left="0.3937007874015748" right="0" top="0.1968503937007874" bottom="0" header="0.07874015748031496" footer="0.1968503937007874"/>
  <pageSetup horizontalDpi="600" verticalDpi="600" orientation="landscape" paperSize="9" scale="90" r:id="rId1"/>
  <ignoredErrors>
    <ignoredError sqref="C13 K13 N13" formula="1"/>
  </ignoredErrors>
</worksheet>
</file>

<file path=xl/worksheets/sheet15.xml><?xml version="1.0" encoding="utf-8"?>
<worksheet xmlns="http://schemas.openxmlformats.org/spreadsheetml/2006/main" xmlns:r="http://schemas.openxmlformats.org/officeDocument/2006/relationships">
  <sheetPr>
    <tabColor indexed="39"/>
  </sheetPr>
  <dimension ref="A1:M38"/>
  <sheetViews>
    <sheetView zoomScaleSheetLayoutView="100" zoomScalePageLayoutView="0" workbookViewId="0" topLeftCell="A7">
      <selection activeCell="I22" sqref="I22"/>
    </sheetView>
  </sheetViews>
  <sheetFormatPr defaultColWidth="8.796875" defaultRowHeight="15"/>
  <cols>
    <col min="1" max="1" width="4.59765625" style="246" customWidth="1"/>
    <col min="2" max="2" width="27.8984375" style="246" customWidth="1"/>
    <col min="3" max="3" width="10.19921875" style="246" customWidth="1"/>
    <col min="4" max="4" width="12.5" style="246" customWidth="1"/>
    <col min="5" max="5" width="12.09765625" style="246" customWidth="1"/>
    <col min="6" max="6" width="10.19921875" style="246" customWidth="1"/>
    <col min="7" max="7" width="11.69921875" style="246" customWidth="1"/>
    <col min="8" max="8" width="11.09765625" style="246" customWidth="1"/>
    <col min="9" max="9" width="10.19921875" style="246" customWidth="1"/>
    <col min="10" max="10" width="9" style="246" customWidth="1"/>
    <col min="11" max="11" width="8.69921875" style="246" customWidth="1"/>
    <col min="12" max="12" width="9.59765625" style="246" customWidth="1"/>
    <col min="13" max="13" width="8.8984375" style="246" customWidth="1"/>
    <col min="14" max="16384" width="9" style="246" customWidth="1"/>
  </cols>
  <sheetData>
    <row r="1" spans="1:12" ht="22.5" customHeight="1">
      <c r="A1" s="847" t="s">
        <v>287</v>
      </c>
      <c r="B1" s="847"/>
      <c r="C1" s="276"/>
      <c r="D1" s="879" t="s">
        <v>288</v>
      </c>
      <c r="E1" s="879"/>
      <c r="F1" s="879"/>
      <c r="G1" s="879"/>
      <c r="H1" s="879"/>
      <c r="I1" s="879"/>
      <c r="J1" s="880" t="s">
        <v>289</v>
      </c>
      <c r="K1" s="881"/>
      <c r="L1" s="881"/>
    </row>
    <row r="2" spans="1:12" ht="15.75" customHeight="1">
      <c r="A2" s="851" t="s">
        <v>75</v>
      </c>
      <c r="B2" s="851"/>
      <c r="C2" s="851"/>
      <c r="D2" s="879"/>
      <c r="E2" s="879"/>
      <c r="F2" s="879"/>
      <c r="G2" s="879"/>
      <c r="H2" s="879"/>
      <c r="I2" s="879"/>
      <c r="J2" s="882" t="str">
        <f>'[11]Thong tin'!B4</f>
        <v>Cục THADS tỉnh Kon Tum</v>
      </c>
      <c r="K2" s="882"/>
      <c r="L2" s="882"/>
    </row>
    <row r="3" spans="1:12" ht="15.75" customHeight="1">
      <c r="A3" s="278" t="s">
        <v>77</v>
      </c>
      <c r="B3" s="278"/>
      <c r="D3" s="893" t="str">
        <f>'Thong tin'!B3</f>
        <v>6 tháng / năm 2019</v>
      </c>
      <c r="E3" s="893"/>
      <c r="F3" s="893"/>
      <c r="G3" s="893"/>
      <c r="H3" s="893"/>
      <c r="I3" s="893"/>
      <c r="J3" s="894" t="s">
        <v>251</v>
      </c>
      <c r="K3" s="894"/>
      <c r="L3" s="894"/>
    </row>
    <row r="4" spans="1:12" ht="15.75" customHeight="1">
      <c r="A4" s="854" t="s">
        <v>270</v>
      </c>
      <c r="B4" s="854"/>
      <c r="C4" s="854"/>
      <c r="D4" s="877"/>
      <c r="E4" s="877"/>
      <c r="F4" s="877"/>
      <c r="G4" s="877"/>
      <c r="H4" s="877"/>
      <c r="I4" s="877"/>
      <c r="J4" s="886" t="s">
        <v>80</v>
      </c>
      <c r="K4" s="886"/>
      <c r="L4" s="886"/>
    </row>
    <row r="5" spans="1:12" ht="15.75">
      <c r="A5" s="277"/>
      <c r="B5" s="277"/>
      <c r="C5" s="305"/>
      <c r="D5" s="305"/>
      <c r="E5" s="305"/>
      <c r="F5" s="305"/>
      <c r="G5" s="305"/>
      <c r="H5" s="305"/>
      <c r="I5" s="305"/>
      <c r="J5" s="888" t="s">
        <v>81</v>
      </c>
      <c r="K5" s="888"/>
      <c r="L5" s="888"/>
    </row>
    <row r="6" spans="1:13" ht="15.75" customHeight="1">
      <c r="A6" s="887" t="s">
        <v>2</v>
      </c>
      <c r="B6" s="887"/>
      <c r="C6" s="864" t="s">
        <v>290</v>
      </c>
      <c r="D6" s="867" t="s">
        <v>291</v>
      </c>
      <c r="E6" s="867"/>
      <c r="F6" s="867"/>
      <c r="G6" s="867"/>
      <c r="H6" s="867"/>
      <c r="I6" s="867"/>
      <c r="J6" s="887" t="s">
        <v>292</v>
      </c>
      <c r="K6" s="887"/>
      <c r="L6" s="887"/>
      <c r="M6" s="890" t="s">
        <v>497</v>
      </c>
    </row>
    <row r="7" spans="1:13" ht="15.75" customHeight="1">
      <c r="A7" s="887"/>
      <c r="B7" s="887"/>
      <c r="C7" s="864"/>
      <c r="D7" s="897" t="s">
        <v>93</v>
      </c>
      <c r="E7" s="897"/>
      <c r="F7" s="897"/>
      <c r="G7" s="897"/>
      <c r="H7" s="897"/>
      <c r="I7" s="897"/>
      <c r="J7" s="864" t="s">
        <v>293</v>
      </c>
      <c r="K7" s="864" t="s">
        <v>294</v>
      </c>
      <c r="L7" s="864" t="s">
        <v>295</v>
      </c>
      <c r="M7" s="891"/>
    </row>
    <row r="8" spans="1:13" ht="18.75" customHeight="1">
      <c r="A8" s="887"/>
      <c r="B8" s="887"/>
      <c r="C8" s="864"/>
      <c r="D8" s="887" t="s">
        <v>296</v>
      </c>
      <c r="E8" s="887" t="s">
        <v>297</v>
      </c>
      <c r="F8" s="887"/>
      <c r="G8" s="887"/>
      <c r="H8" s="887"/>
      <c r="I8" s="887"/>
      <c r="J8" s="864"/>
      <c r="K8" s="864"/>
      <c r="L8" s="864"/>
      <c r="M8" s="891"/>
    </row>
    <row r="9" spans="1:13" ht="60.75" customHeight="1">
      <c r="A9" s="887"/>
      <c r="B9" s="887"/>
      <c r="C9" s="864"/>
      <c r="D9" s="887"/>
      <c r="E9" s="306" t="s">
        <v>298</v>
      </c>
      <c r="F9" s="307" t="s">
        <v>299</v>
      </c>
      <c r="G9" s="283" t="s">
        <v>300</v>
      </c>
      <c r="H9" s="283" t="s">
        <v>301</v>
      </c>
      <c r="I9" s="283" t="s">
        <v>302</v>
      </c>
      <c r="J9" s="864"/>
      <c r="K9" s="864"/>
      <c r="L9" s="864"/>
      <c r="M9" s="892"/>
    </row>
    <row r="10" spans="1:13" ht="13.5" customHeight="1">
      <c r="A10" s="889" t="s">
        <v>303</v>
      </c>
      <c r="B10" s="889"/>
      <c r="C10" s="308">
        <v>1</v>
      </c>
      <c r="D10" s="309">
        <v>2</v>
      </c>
      <c r="E10" s="309">
        <v>3</v>
      </c>
      <c r="F10" s="309">
        <v>4</v>
      </c>
      <c r="G10" s="309">
        <v>5</v>
      </c>
      <c r="H10" s="309">
        <v>6</v>
      </c>
      <c r="I10" s="309">
        <v>7</v>
      </c>
      <c r="J10" s="309">
        <v>8</v>
      </c>
      <c r="K10" s="309">
        <v>9</v>
      </c>
      <c r="L10" s="309">
        <v>10</v>
      </c>
      <c r="M10" s="309">
        <v>11</v>
      </c>
    </row>
    <row r="11" spans="1:13" s="254" customFormat="1" ht="19.5" customHeight="1">
      <c r="A11" s="895" t="s">
        <v>92</v>
      </c>
      <c r="B11" s="895"/>
      <c r="C11" s="310">
        <f>C12+C13</f>
        <v>25</v>
      </c>
      <c r="D11" s="310">
        <f>D12+D13</f>
        <v>21</v>
      </c>
      <c r="E11" s="310">
        <f aca="true" t="shared" si="0" ref="E11:M11">E12+E13</f>
        <v>4</v>
      </c>
      <c r="F11" s="310">
        <f t="shared" si="0"/>
        <v>0</v>
      </c>
      <c r="G11" s="310">
        <f t="shared" si="0"/>
        <v>1</v>
      </c>
      <c r="H11" s="310">
        <f t="shared" si="0"/>
        <v>0</v>
      </c>
      <c r="I11" s="310">
        <f t="shared" si="0"/>
        <v>0</v>
      </c>
      <c r="J11" s="310">
        <f t="shared" si="0"/>
        <v>1</v>
      </c>
      <c r="K11" s="310">
        <f t="shared" si="0"/>
        <v>23</v>
      </c>
      <c r="L11" s="310">
        <f t="shared" si="0"/>
        <v>0</v>
      </c>
      <c r="M11" s="310">
        <f t="shared" si="0"/>
        <v>1</v>
      </c>
    </row>
    <row r="12" spans="1:13" s="254" customFormat="1" ht="19.5" customHeight="1">
      <c r="A12" s="256" t="s">
        <v>9</v>
      </c>
      <c r="B12" s="257" t="s">
        <v>264</v>
      </c>
      <c r="C12" s="311">
        <f>D12+E12</f>
        <v>5</v>
      </c>
      <c r="D12" s="312">
        <v>4</v>
      </c>
      <c r="E12" s="312">
        <f>SUM(F12:I12)</f>
        <v>1</v>
      </c>
      <c r="F12" s="644">
        <v>0</v>
      </c>
      <c r="G12" s="644">
        <v>1</v>
      </c>
      <c r="H12" s="312"/>
      <c r="I12" s="312"/>
      <c r="J12" s="644"/>
      <c r="K12" s="312">
        <v>5</v>
      </c>
      <c r="L12" s="312"/>
      <c r="M12" s="612"/>
    </row>
    <row r="13" spans="1:13" s="254" customFormat="1" ht="19.5" customHeight="1">
      <c r="A13" s="313" t="s">
        <v>10</v>
      </c>
      <c r="B13" s="260" t="s">
        <v>229</v>
      </c>
      <c r="C13" s="314">
        <f>SUM(C14:C23)</f>
        <v>20</v>
      </c>
      <c r="D13" s="314">
        <f aca="true" t="shared" si="1" ref="D13:M13">SUM(D14:D23)</f>
        <v>17</v>
      </c>
      <c r="E13" s="314">
        <f t="shared" si="1"/>
        <v>3</v>
      </c>
      <c r="F13" s="314"/>
      <c r="G13" s="314"/>
      <c r="H13" s="314"/>
      <c r="I13" s="314"/>
      <c r="J13" s="314">
        <f t="shared" si="1"/>
        <v>1</v>
      </c>
      <c r="K13" s="314">
        <f t="shared" si="1"/>
        <v>18</v>
      </c>
      <c r="L13" s="314">
        <f t="shared" si="1"/>
        <v>0</v>
      </c>
      <c r="M13" s="314">
        <f t="shared" si="1"/>
        <v>1</v>
      </c>
    </row>
    <row r="14" spans="1:13" s="254" customFormat="1" ht="19.5" customHeight="1">
      <c r="A14" s="262" t="s">
        <v>101</v>
      </c>
      <c r="B14" s="263" t="s">
        <v>230</v>
      </c>
      <c r="C14" s="311">
        <f>D14+E14</f>
        <v>5</v>
      </c>
      <c r="D14" s="644">
        <v>5</v>
      </c>
      <c r="E14" s="312">
        <v>0</v>
      </c>
      <c r="F14" s="644"/>
      <c r="G14" s="644"/>
      <c r="H14" s="644"/>
      <c r="I14" s="644"/>
      <c r="J14" s="644"/>
      <c r="K14" s="644">
        <v>5</v>
      </c>
      <c r="L14" s="644"/>
      <c r="M14" s="612"/>
    </row>
    <row r="15" spans="1:13" s="254" customFormat="1" ht="19.5" customHeight="1">
      <c r="A15" s="262" t="s">
        <v>108</v>
      </c>
      <c r="B15" s="263" t="s">
        <v>231</v>
      </c>
      <c r="C15" s="311">
        <f aca="true" t="shared" si="2" ref="C15:C23">D15+E15</f>
        <v>2</v>
      </c>
      <c r="D15" s="312"/>
      <c r="E15" s="312">
        <f aca="true" t="shared" si="3" ref="E15:E23">SUM(F15:I15)</f>
        <v>2</v>
      </c>
      <c r="F15" s="312">
        <v>2</v>
      </c>
      <c r="G15" s="312"/>
      <c r="H15" s="312"/>
      <c r="I15" s="312"/>
      <c r="J15" s="312"/>
      <c r="K15" s="312">
        <v>2</v>
      </c>
      <c r="L15" s="312"/>
      <c r="M15" s="612"/>
    </row>
    <row r="16" spans="1:13" s="254" customFormat="1" ht="19.5" customHeight="1">
      <c r="A16" s="262" t="s">
        <v>120</v>
      </c>
      <c r="B16" s="263" t="s">
        <v>232</v>
      </c>
      <c r="C16" s="311">
        <f t="shared" si="2"/>
        <v>6</v>
      </c>
      <c r="D16" s="312">
        <v>6</v>
      </c>
      <c r="E16" s="312">
        <f t="shared" si="3"/>
        <v>0</v>
      </c>
      <c r="F16" s="312"/>
      <c r="G16" s="312"/>
      <c r="H16" s="312"/>
      <c r="I16" s="312"/>
      <c r="J16" s="312">
        <v>1</v>
      </c>
      <c r="K16" s="312">
        <v>5</v>
      </c>
      <c r="L16" s="312"/>
      <c r="M16" s="612"/>
    </row>
    <row r="17" spans="1:13" s="254" customFormat="1" ht="19.5" customHeight="1">
      <c r="A17" s="262" t="s">
        <v>123</v>
      </c>
      <c r="B17" s="263" t="s">
        <v>233</v>
      </c>
      <c r="C17" s="568">
        <f t="shared" si="2"/>
        <v>0</v>
      </c>
      <c r="D17" s="569"/>
      <c r="E17" s="569">
        <f t="shared" si="3"/>
        <v>0</v>
      </c>
      <c r="F17" s="569"/>
      <c r="G17" s="569"/>
      <c r="H17" s="569"/>
      <c r="I17" s="569"/>
      <c r="J17" s="569"/>
      <c r="K17" s="569"/>
      <c r="L17" s="569"/>
      <c r="M17" s="585"/>
    </row>
    <row r="18" spans="1:13" s="254" customFormat="1" ht="19.5" customHeight="1">
      <c r="A18" s="262" t="s">
        <v>128</v>
      </c>
      <c r="B18" s="263" t="s">
        <v>234</v>
      </c>
      <c r="C18" s="568">
        <f t="shared" si="2"/>
        <v>1</v>
      </c>
      <c r="D18" s="569"/>
      <c r="E18" s="569">
        <f t="shared" si="3"/>
        <v>1</v>
      </c>
      <c r="F18" s="569"/>
      <c r="G18" s="569">
        <v>1</v>
      </c>
      <c r="H18" s="569"/>
      <c r="I18" s="569"/>
      <c r="J18" s="569"/>
      <c r="K18" s="569">
        <v>1</v>
      </c>
      <c r="L18" s="569"/>
      <c r="M18" s="585"/>
    </row>
    <row r="19" spans="1:13" s="254" customFormat="1" ht="19.5" customHeight="1">
      <c r="A19" s="262" t="s">
        <v>227</v>
      </c>
      <c r="B19" s="263" t="s">
        <v>235</v>
      </c>
      <c r="C19" s="568">
        <f t="shared" si="2"/>
        <v>2</v>
      </c>
      <c r="D19" s="584">
        <v>2</v>
      </c>
      <c r="E19" s="569">
        <f>SUM(F19:I19)</f>
        <v>0</v>
      </c>
      <c r="F19" s="610"/>
      <c r="G19" s="610"/>
      <c r="H19" s="610"/>
      <c r="I19" s="610"/>
      <c r="J19" s="610"/>
      <c r="K19" s="610">
        <v>1</v>
      </c>
      <c r="L19" s="610"/>
      <c r="M19" s="611">
        <v>1</v>
      </c>
    </row>
    <row r="20" spans="1:13" s="254" customFormat="1" ht="19.5" customHeight="1">
      <c r="A20" s="262" t="s">
        <v>195</v>
      </c>
      <c r="B20" s="263" t="s">
        <v>236</v>
      </c>
      <c r="C20" s="568">
        <f t="shared" si="2"/>
        <v>3</v>
      </c>
      <c r="D20" s="569">
        <v>3</v>
      </c>
      <c r="E20" s="569">
        <f t="shared" si="3"/>
        <v>0</v>
      </c>
      <c r="F20" s="569"/>
      <c r="G20" s="569"/>
      <c r="H20" s="569"/>
      <c r="I20" s="569"/>
      <c r="J20" s="569"/>
      <c r="K20" s="569">
        <v>3</v>
      </c>
      <c r="L20" s="569"/>
      <c r="M20" s="585"/>
    </row>
    <row r="21" spans="1:13" s="254" customFormat="1" ht="19.5" customHeight="1">
      <c r="A21" s="262" t="s">
        <v>228</v>
      </c>
      <c r="B21" s="263" t="s">
        <v>237</v>
      </c>
      <c r="C21" s="568">
        <f t="shared" si="2"/>
        <v>1</v>
      </c>
      <c r="D21" s="569">
        <v>1</v>
      </c>
      <c r="E21" s="569">
        <f t="shared" si="3"/>
        <v>0</v>
      </c>
      <c r="F21" s="569"/>
      <c r="G21" s="569"/>
      <c r="H21" s="569"/>
      <c r="I21" s="569"/>
      <c r="J21" s="569"/>
      <c r="K21" s="569">
        <v>1</v>
      </c>
      <c r="L21" s="569"/>
      <c r="M21" s="585"/>
    </row>
    <row r="22" spans="1:13" s="254" customFormat="1" ht="19.5" customHeight="1">
      <c r="A22" s="262" t="s">
        <v>247</v>
      </c>
      <c r="B22" s="263" t="s">
        <v>239</v>
      </c>
      <c r="C22" s="311">
        <f t="shared" si="2"/>
        <v>0</v>
      </c>
      <c r="D22" s="312"/>
      <c r="E22" s="312">
        <f t="shared" si="3"/>
        <v>0</v>
      </c>
      <c r="F22" s="312"/>
      <c r="G22" s="312"/>
      <c r="H22" s="312"/>
      <c r="I22" s="312"/>
      <c r="J22" s="312"/>
      <c r="K22" s="312"/>
      <c r="L22" s="312"/>
      <c r="M22" s="612"/>
    </row>
    <row r="23" spans="1:13" s="254" customFormat="1" ht="19.5" customHeight="1">
      <c r="A23" s="262" t="s">
        <v>246</v>
      </c>
      <c r="B23" s="263" t="s">
        <v>241</v>
      </c>
      <c r="C23" s="311">
        <f t="shared" si="2"/>
        <v>0</v>
      </c>
      <c r="D23" s="312"/>
      <c r="E23" s="312">
        <f t="shared" si="3"/>
        <v>0</v>
      </c>
      <c r="F23" s="312"/>
      <c r="G23" s="312"/>
      <c r="H23" s="312"/>
      <c r="I23" s="312"/>
      <c r="J23" s="312"/>
      <c r="K23" s="312"/>
      <c r="L23" s="312"/>
      <c r="M23" s="613"/>
    </row>
    <row r="24" spans="1:12" ht="6" customHeight="1">
      <c r="A24" s="315"/>
      <c r="B24" s="316"/>
      <c r="C24" s="317"/>
      <c r="D24" s="317"/>
      <c r="E24" s="317"/>
      <c r="F24" s="317"/>
      <c r="G24" s="317"/>
      <c r="H24" s="317"/>
      <c r="I24" s="317"/>
      <c r="J24" s="317"/>
      <c r="K24" s="317"/>
      <c r="L24" s="317"/>
    </row>
    <row r="25" spans="2:12" ht="16.5" customHeight="1">
      <c r="B25" s="318"/>
      <c r="C25" s="318"/>
      <c r="D25" s="318"/>
      <c r="E25" s="318"/>
      <c r="F25" s="318"/>
      <c r="G25" s="318"/>
      <c r="H25" s="884" t="str">
        <f>'Thong tin'!B8</f>
        <v>Kon Tum, ngày       tháng 04 năm 2019</v>
      </c>
      <c r="I25" s="884"/>
      <c r="J25" s="884"/>
      <c r="K25" s="884"/>
      <c r="L25" s="884"/>
    </row>
    <row r="26" spans="1:12" ht="18.75">
      <c r="A26" s="318"/>
      <c r="B26" s="885" t="s">
        <v>5</v>
      </c>
      <c r="C26" s="885"/>
      <c r="D26" s="885"/>
      <c r="E26" s="318"/>
      <c r="F26" s="318"/>
      <c r="G26" s="318"/>
      <c r="H26" s="845" t="str">
        <f>'[11]Thong tin'!B7</f>
        <v>CỤC TRƯỞNG
</v>
      </c>
      <c r="I26" s="845"/>
      <c r="J26" s="845"/>
      <c r="K26" s="845"/>
      <c r="L26" s="845"/>
    </row>
    <row r="27" spans="1:12" ht="16.5" customHeight="1">
      <c r="A27" s="319"/>
      <c r="B27" s="319"/>
      <c r="C27" s="319"/>
      <c r="D27" s="319"/>
      <c r="E27" s="319"/>
      <c r="F27" s="319"/>
      <c r="G27" s="319"/>
      <c r="H27" s="320"/>
      <c r="I27" s="320"/>
      <c r="J27" s="320"/>
      <c r="K27" s="320"/>
      <c r="L27" s="320"/>
    </row>
    <row r="28" spans="1:12" ht="18.75">
      <c r="A28" s="274"/>
      <c r="B28" s="319"/>
      <c r="C28" s="319"/>
      <c r="D28" s="319"/>
      <c r="E28" s="319"/>
      <c r="F28" s="319"/>
      <c r="G28" s="319"/>
      <c r="H28" s="319"/>
      <c r="I28" s="321"/>
      <c r="J28" s="321"/>
      <c r="K28" s="321"/>
      <c r="L28" s="274"/>
    </row>
    <row r="29" spans="1:12" ht="9" customHeight="1">
      <c r="A29" s="274"/>
      <c r="B29" s="319"/>
      <c r="C29" s="319"/>
      <c r="D29" s="319"/>
      <c r="E29" s="319"/>
      <c r="F29" s="319"/>
      <c r="G29" s="319"/>
      <c r="H29" s="319"/>
      <c r="I29" s="319"/>
      <c r="J29" s="319"/>
      <c r="K29" s="274"/>
      <c r="L29" s="274"/>
    </row>
    <row r="30" spans="1:12" ht="18.75">
      <c r="A30" s="274"/>
      <c r="B30" s="319"/>
      <c r="C30" s="319"/>
      <c r="D30" s="319"/>
      <c r="E30" s="319"/>
      <c r="F30" s="319"/>
      <c r="G30" s="319"/>
      <c r="H30" s="319"/>
      <c r="I30" s="319"/>
      <c r="J30" s="319"/>
      <c r="K30" s="274"/>
      <c r="L30" s="274"/>
    </row>
    <row r="31" spans="1:12" ht="9" customHeight="1">
      <c r="A31" s="274"/>
      <c r="B31" s="319"/>
      <c r="C31" s="319"/>
      <c r="D31" s="319"/>
      <c r="E31" s="319"/>
      <c r="F31" s="319"/>
      <c r="G31" s="319"/>
      <c r="H31" s="319"/>
      <c r="I31" s="319"/>
      <c r="J31" s="319"/>
      <c r="K31" s="274"/>
      <c r="L31" s="274"/>
    </row>
    <row r="32" spans="1:12" ht="18.75">
      <c r="A32" s="274"/>
      <c r="B32" s="319"/>
      <c r="C32" s="319"/>
      <c r="D32" s="319"/>
      <c r="E32" s="319"/>
      <c r="F32" s="319"/>
      <c r="G32" s="319"/>
      <c r="H32" s="319"/>
      <c r="I32" s="319"/>
      <c r="J32" s="319"/>
      <c r="K32" s="274"/>
      <c r="L32" s="274"/>
    </row>
    <row r="33" spans="2:12" ht="18.75">
      <c r="B33" s="869" t="str">
        <f>'[11]Thong tin'!B5</f>
        <v>Phạm Anh Vũ</v>
      </c>
      <c r="C33" s="869"/>
      <c r="D33" s="869"/>
      <c r="E33" s="274"/>
      <c r="F33" s="274"/>
      <c r="G33" s="274"/>
      <c r="H33" s="843" t="str">
        <f>'[11]Thong tin'!B6</f>
        <v>Cao Minh Hoàng Tùng</v>
      </c>
      <c r="I33" s="843"/>
      <c r="J33" s="843"/>
      <c r="K33" s="843"/>
      <c r="L33" s="843"/>
    </row>
    <row r="34" spans="1:12" ht="22.5" customHeight="1" hidden="1">
      <c r="A34" s="274"/>
      <c r="B34" s="319"/>
      <c r="C34" s="319"/>
      <c r="D34" s="319"/>
      <c r="E34" s="319"/>
      <c r="F34" s="319"/>
      <c r="G34" s="319"/>
      <c r="H34" s="319"/>
      <c r="I34" s="319"/>
      <c r="J34" s="319"/>
      <c r="K34" s="274"/>
      <c r="L34" s="274"/>
    </row>
    <row r="35" spans="1:12" ht="19.5" hidden="1">
      <c r="A35" s="322" t="s">
        <v>164</v>
      </c>
      <c r="B35" s="319"/>
      <c r="C35" s="319"/>
      <c r="D35" s="319"/>
      <c r="E35" s="319"/>
      <c r="F35" s="319"/>
      <c r="G35" s="319"/>
      <c r="H35" s="319"/>
      <c r="I35" s="319"/>
      <c r="J35" s="319"/>
      <c r="K35" s="274"/>
      <c r="L35" s="274"/>
    </row>
    <row r="36" spans="2:12" ht="15.75" customHeight="1" hidden="1">
      <c r="B36" s="896" t="s">
        <v>304</v>
      </c>
      <c r="C36" s="896"/>
      <c r="D36" s="896"/>
      <c r="E36" s="896"/>
      <c r="F36" s="896"/>
      <c r="G36" s="896"/>
      <c r="H36" s="896"/>
      <c r="I36" s="896"/>
      <c r="J36" s="896"/>
      <c r="K36" s="896"/>
      <c r="L36" s="896"/>
    </row>
    <row r="37" spans="1:12" ht="16.5" customHeight="1" hidden="1">
      <c r="A37" s="323"/>
      <c r="B37" s="883" t="s">
        <v>305</v>
      </c>
      <c r="C37" s="883"/>
      <c r="D37" s="883"/>
      <c r="E37" s="883"/>
      <c r="F37" s="883"/>
      <c r="G37" s="883"/>
      <c r="H37" s="883"/>
      <c r="I37" s="883"/>
      <c r="J37" s="883"/>
      <c r="K37" s="883"/>
      <c r="L37" s="883"/>
    </row>
    <row r="38" ht="15.75" hidden="1">
      <c r="B38" s="324" t="s">
        <v>306</v>
      </c>
    </row>
  </sheetData>
  <sheetProtection/>
  <mergeCells count="31">
    <mergeCell ref="A11:B11"/>
    <mergeCell ref="B36:L36"/>
    <mergeCell ref="L7:L9"/>
    <mergeCell ref="D7:I7"/>
    <mergeCell ref="H33:L33"/>
    <mergeCell ref="A6:B9"/>
    <mergeCell ref="C6:C9"/>
    <mergeCell ref="K7:K9"/>
    <mergeCell ref="M6:M9"/>
    <mergeCell ref="E8:I8"/>
    <mergeCell ref="D3:I3"/>
    <mergeCell ref="J7:J9"/>
    <mergeCell ref="A4:C4"/>
    <mergeCell ref="J3:L3"/>
    <mergeCell ref="D6:I6"/>
    <mergeCell ref="B37:L37"/>
    <mergeCell ref="H25:L25"/>
    <mergeCell ref="B26:D26"/>
    <mergeCell ref="H26:L26"/>
    <mergeCell ref="B33:D33"/>
    <mergeCell ref="J4:L4"/>
    <mergeCell ref="D8:D9"/>
    <mergeCell ref="J5:L5"/>
    <mergeCell ref="J6:L6"/>
    <mergeCell ref="A10:B10"/>
    <mergeCell ref="A1:B1"/>
    <mergeCell ref="D1:I2"/>
    <mergeCell ref="J1:L1"/>
    <mergeCell ref="A2:C2"/>
    <mergeCell ref="J2:L2"/>
    <mergeCell ref="D4:I4"/>
  </mergeCells>
  <printOptions/>
  <pageMargins left="0.3937007874015748" right="0.1968503937007874" top="0.2755905511811024" bottom="0.31496062992125984" header="0.1968503937007874" footer="0.15748031496062992"/>
  <pageSetup horizontalDpi="600" verticalDpi="600" orientation="landscape" paperSize="9" scale="90" r:id="rId1"/>
  <ignoredErrors>
    <ignoredError sqref="E13 C13" formula="1"/>
    <ignoredError sqref="E15:E16 E17 E19" formulaRange="1"/>
  </ignoredErrors>
</worksheet>
</file>

<file path=xl/worksheets/sheet16.xml><?xml version="1.0" encoding="utf-8"?>
<worksheet xmlns="http://schemas.openxmlformats.org/spreadsheetml/2006/main" xmlns:r="http://schemas.openxmlformats.org/officeDocument/2006/relationships">
  <sheetPr>
    <tabColor indexed="10"/>
  </sheetPr>
  <dimension ref="A1:AC52"/>
  <sheetViews>
    <sheetView view="pageBreakPreview" zoomScaleSheetLayoutView="100" zoomScalePageLayoutView="0" workbookViewId="0" topLeftCell="A4">
      <selection activeCell="J16" sqref="J16"/>
    </sheetView>
  </sheetViews>
  <sheetFormatPr defaultColWidth="8.796875" defaultRowHeight="15"/>
  <cols>
    <col min="1" max="1" width="3.5" style="328" customWidth="1"/>
    <col min="2" max="2" width="27" style="328" customWidth="1"/>
    <col min="3" max="8" width="5.69921875" style="328" customWidth="1"/>
    <col min="9" max="15" width="6.59765625" style="328" customWidth="1"/>
    <col min="16" max="20" width="5.69921875" style="328" customWidth="1"/>
    <col min="21" max="21" width="7" style="328" customWidth="1"/>
    <col min="22" max="16384" width="9" style="328" customWidth="1"/>
  </cols>
  <sheetData>
    <row r="1" spans="1:22" ht="21" customHeight="1">
      <c r="A1" s="244" t="s">
        <v>307</v>
      </c>
      <c r="B1" s="196"/>
      <c r="C1" s="196"/>
      <c r="D1" s="17"/>
      <c r="E1" s="325"/>
      <c r="F1" s="898" t="s">
        <v>308</v>
      </c>
      <c r="G1" s="898"/>
      <c r="H1" s="898"/>
      <c r="I1" s="898"/>
      <c r="J1" s="898"/>
      <c r="K1" s="898"/>
      <c r="L1" s="898"/>
      <c r="M1" s="898"/>
      <c r="N1" s="898"/>
      <c r="O1" s="326"/>
      <c r="P1" s="327" t="s">
        <v>268</v>
      </c>
      <c r="Q1" s="327"/>
      <c r="R1" s="327"/>
      <c r="S1" s="327"/>
      <c r="T1" s="327"/>
      <c r="V1" s="329"/>
    </row>
    <row r="2" spans="1:22" ht="15.75" customHeight="1">
      <c r="A2" s="815" t="s">
        <v>75</v>
      </c>
      <c r="B2" s="815"/>
      <c r="C2" s="815"/>
      <c r="D2" s="815"/>
      <c r="E2" s="330"/>
      <c r="F2" s="898"/>
      <c r="G2" s="898"/>
      <c r="H2" s="898"/>
      <c r="I2" s="898"/>
      <c r="J2" s="898"/>
      <c r="K2" s="898"/>
      <c r="L2" s="898"/>
      <c r="M2" s="898"/>
      <c r="N2" s="898"/>
      <c r="O2" s="326"/>
      <c r="P2" s="899" t="str">
        <f>'[11]Thong tin'!B4</f>
        <v>Cục THADS tỉnh Kon Tum</v>
      </c>
      <c r="Q2" s="899"/>
      <c r="R2" s="899"/>
      <c r="S2" s="899"/>
      <c r="T2" s="899"/>
      <c r="U2" s="899"/>
      <c r="V2" s="329"/>
    </row>
    <row r="3" spans="1:20" ht="16.5" customHeight="1">
      <c r="A3" s="815" t="s">
        <v>77</v>
      </c>
      <c r="B3" s="815"/>
      <c r="C3" s="815"/>
      <c r="D3" s="815"/>
      <c r="E3" s="330"/>
      <c r="F3" s="900" t="str">
        <f>'Thong tin'!B3</f>
        <v>6 tháng / năm 2019</v>
      </c>
      <c r="G3" s="901"/>
      <c r="H3" s="901"/>
      <c r="I3" s="901"/>
      <c r="J3" s="901"/>
      <c r="K3" s="901"/>
      <c r="L3" s="901"/>
      <c r="M3" s="901"/>
      <c r="N3" s="901"/>
      <c r="O3" s="331"/>
      <c r="P3" s="332" t="s">
        <v>309</v>
      </c>
      <c r="Q3" s="327"/>
      <c r="R3" s="327"/>
      <c r="S3" s="327"/>
      <c r="T3" s="327"/>
    </row>
    <row r="4" spans="1:21" ht="15" customHeight="1">
      <c r="A4" s="199" t="s">
        <v>215</v>
      </c>
      <c r="B4" s="196"/>
      <c r="C4" s="196"/>
      <c r="D4" s="196"/>
      <c r="E4" s="333"/>
      <c r="F4" s="333"/>
      <c r="G4" s="333"/>
      <c r="H4" s="333"/>
      <c r="I4" s="333"/>
      <c r="J4" s="333"/>
      <c r="K4" s="333"/>
      <c r="L4" s="333"/>
      <c r="M4" s="333"/>
      <c r="N4" s="333"/>
      <c r="O4" s="333"/>
      <c r="P4" s="902" t="s">
        <v>310</v>
      </c>
      <c r="Q4" s="902"/>
      <c r="R4" s="902"/>
      <c r="S4" s="902"/>
      <c r="T4" s="902"/>
      <c r="U4" s="902"/>
    </row>
    <row r="5" spans="1:21" ht="20.25" customHeight="1">
      <c r="A5" s="903" t="s">
        <v>2</v>
      </c>
      <c r="B5" s="904"/>
      <c r="C5" s="907" t="s">
        <v>311</v>
      </c>
      <c r="D5" s="907"/>
      <c r="E5" s="907"/>
      <c r="F5" s="907" t="s">
        <v>312</v>
      </c>
      <c r="G5" s="907"/>
      <c r="H5" s="907"/>
      <c r="I5" s="907"/>
      <c r="J5" s="907"/>
      <c r="K5" s="907"/>
      <c r="L5" s="907"/>
      <c r="M5" s="907"/>
      <c r="N5" s="907"/>
      <c r="O5" s="907"/>
      <c r="P5" s="907" t="s">
        <v>313</v>
      </c>
      <c r="Q5" s="907"/>
      <c r="R5" s="907"/>
      <c r="S5" s="907"/>
      <c r="T5" s="907"/>
      <c r="U5" s="907"/>
    </row>
    <row r="6" spans="1:21" ht="19.5" customHeight="1">
      <c r="A6" s="905"/>
      <c r="B6" s="906"/>
      <c r="C6" s="907"/>
      <c r="D6" s="907"/>
      <c r="E6" s="907"/>
      <c r="F6" s="907" t="s">
        <v>314</v>
      </c>
      <c r="G6" s="907"/>
      <c r="H6" s="907"/>
      <c r="I6" s="907" t="s">
        <v>315</v>
      </c>
      <c r="J6" s="907"/>
      <c r="K6" s="907"/>
      <c r="L6" s="907"/>
      <c r="M6" s="907"/>
      <c r="N6" s="907"/>
      <c r="O6" s="907"/>
      <c r="P6" s="907" t="s">
        <v>92</v>
      </c>
      <c r="Q6" s="907" t="s">
        <v>93</v>
      </c>
      <c r="R6" s="907"/>
      <c r="S6" s="907"/>
      <c r="T6" s="907"/>
      <c r="U6" s="907"/>
    </row>
    <row r="7" spans="1:22" ht="34.5" customHeight="1">
      <c r="A7" s="905"/>
      <c r="B7" s="906"/>
      <c r="C7" s="907"/>
      <c r="D7" s="907"/>
      <c r="E7" s="907"/>
      <c r="F7" s="907"/>
      <c r="G7" s="907"/>
      <c r="H7" s="907"/>
      <c r="I7" s="907" t="s">
        <v>316</v>
      </c>
      <c r="J7" s="907"/>
      <c r="K7" s="907"/>
      <c r="L7" s="907" t="s">
        <v>317</v>
      </c>
      <c r="M7" s="907"/>
      <c r="N7" s="907"/>
      <c r="O7" s="907"/>
      <c r="P7" s="907"/>
      <c r="Q7" s="907" t="s">
        <v>318</v>
      </c>
      <c r="R7" s="907" t="s">
        <v>319</v>
      </c>
      <c r="S7" s="907" t="s">
        <v>320</v>
      </c>
      <c r="T7" s="907" t="s">
        <v>321</v>
      </c>
      <c r="U7" s="907" t="s">
        <v>322</v>
      </c>
      <c r="V7" s="328" t="s">
        <v>323</v>
      </c>
    </row>
    <row r="8" spans="1:21" ht="18.75" customHeight="1">
      <c r="A8" s="905"/>
      <c r="B8" s="906"/>
      <c r="C8" s="907" t="s">
        <v>92</v>
      </c>
      <c r="D8" s="907" t="s">
        <v>93</v>
      </c>
      <c r="E8" s="907"/>
      <c r="F8" s="907" t="s">
        <v>92</v>
      </c>
      <c r="G8" s="907" t="s">
        <v>93</v>
      </c>
      <c r="H8" s="907"/>
      <c r="I8" s="907" t="s">
        <v>92</v>
      </c>
      <c r="J8" s="907" t="s">
        <v>93</v>
      </c>
      <c r="K8" s="907"/>
      <c r="L8" s="907" t="s">
        <v>92</v>
      </c>
      <c r="M8" s="907" t="s">
        <v>324</v>
      </c>
      <c r="N8" s="907"/>
      <c r="O8" s="907"/>
      <c r="P8" s="907"/>
      <c r="Q8" s="913"/>
      <c r="R8" s="907"/>
      <c r="S8" s="907"/>
      <c r="T8" s="907"/>
      <c r="U8" s="907"/>
    </row>
    <row r="9" spans="1:23" ht="122.25" customHeight="1">
      <c r="A9" s="905"/>
      <c r="B9" s="906"/>
      <c r="C9" s="907"/>
      <c r="D9" s="334" t="s">
        <v>325</v>
      </c>
      <c r="E9" s="334" t="s">
        <v>326</v>
      </c>
      <c r="F9" s="907"/>
      <c r="G9" s="334" t="s">
        <v>325</v>
      </c>
      <c r="H9" s="334" t="s">
        <v>327</v>
      </c>
      <c r="I9" s="907"/>
      <c r="J9" s="334" t="s">
        <v>328</v>
      </c>
      <c r="K9" s="334" t="s">
        <v>329</v>
      </c>
      <c r="L9" s="907"/>
      <c r="M9" s="334" t="s">
        <v>330</v>
      </c>
      <c r="N9" s="334" t="s">
        <v>331</v>
      </c>
      <c r="O9" s="334" t="s">
        <v>332</v>
      </c>
      <c r="P9" s="907"/>
      <c r="Q9" s="913"/>
      <c r="R9" s="907"/>
      <c r="S9" s="907"/>
      <c r="T9" s="907"/>
      <c r="U9" s="907"/>
      <c r="V9" s="335"/>
      <c r="W9" s="335"/>
    </row>
    <row r="10" spans="1:29" ht="12.75">
      <c r="A10" s="336"/>
      <c r="B10" s="337" t="s">
        <v>333</v>
      </c>
      <c r="C10" s="338">
        <v>1</v>
      </c>
      <c r="D10" s="339">
        <v>2</v>
      </c>
      <c r="E10" s="338">
        <v>3</v>
      </c>
      <c r="F10" s="339">
        <v>4</v>
      </c>
      <c r="G10" s="338">
        <v>5</v>
      </c>
      <c r="H10" s="339">
        <v>6</v>
      </c>
      <c r="I10" s="338">
        <v>7</v>
      </c>
      <c r="J10" s="339">
        <v>8</v>
      </c>
      <c r="K10" s="338">
        <v>9</v>
      </c>
      <c r="L10" s="339">
        <v>10</v>
      </c>
      <c r="M10" s="338">
        <v>11</v>
      </c>
      <c r="N10" s="339">
        <v>12</v>
      </c>
      <c r="O10" s="338">
        <v>13</v>
      </c>
      <c r="P10" s="339">
        <v>14</v>
      </c>
      <c r="Q10" s="338">
        <v>15</v>
      </c>
      <c r="R10" s="339">
        <v>16</v>
      </c>
      <c r="S10" s="338">
        <v>17</v>
      </c>
      <c r="T10" s="339">
        <v>18</v>
      </c>
      <c r="U10" s="338">
        <v>19</v>
      </c>
      <c r="V10" s="340"/>
      <c r="W10" s="335"/>
      <c r="X10" s="335"/>
      <c r="Y10" s="335"/>
      <c r="Z10" s="335"/>
      <c r="AA10" s="335"/>
      <c r="AB10" s="335"/>
      <c r="AC10" s="335"/>
    </row>
    <row r="11" spans="1:29" s="344" customFormat="1" ht="16.5" customHeight="1">
      <c r="A11" s="909" t="s">
        <v>92</v>
      </c>
      <c r="B11" s="910"/>
      <c r="C11" s="341">
        <v>4</v>
      </c>
      <c r="D11" s="341">
        <v>0</v>
      </c>
      <c r="E11" s="341">
        <v>4</v>
      </c>
      <c r="F11" s="341">
        <v>4</v>
      </c>
      <c r="G11" s="341">
        <v>0</v>
      </c>
      <c r="H11" s="341">
        <v>4</v>
      </c>
      <c r="I11" s="341">
        <v>4</v>
      </c>
      <c r="J11" s="341">
        <v>3</v>
      </c>
      <c r="K11" s="341">
        <v>1</v>
      </c>
      <c r="L11" s="341">
        <v>0</v>
      </c>
      <c r="M11" s="341">
        <v>0</v>
      </c>
      <c r="N11" s="341">
        <v>0</v>
      </c>
      <c r="O11" s="341">
        <v>0</v>
      </c>
      <c r="P11" s="341">
        <v>4</v>
      </c>
      <c r="Q11" s="341">
        <v>1</v>
      </c>
      <c r="R11" s="341">
        <v>0</v>
      </c>
      <c r="S11" s="341">
        <v>0</v>
      </c>
      <c r="T11" s="341">
        <v>3</v>
      </c>
      <c r="U11" s="341">
        <v>0</v>
      </c>
      <c r="V11" s="342"/>
      <c r="W11" s="343"/>
      <c r="X11" s="343"/>
      <c r="Y11" s="343"/>
      <c r="Z11" s="343"/>
      <c r="AA11" s="343"/>
      <c r="AB11" s="343"/>
      <c r="AC11" s="343"/>
    </row>
    <row r="12" spans="1:29" s="344" customFormat="1" ht="16.5" customHeight="1">
      <c r="A12" s="345" t="s">
        <v>9</v>
      </c>
      <c r="B12" s="346" t="s">
        <v>264</v>
      </c>
      <c r="C12" s="347">
        <v>2</v>
      </c>
      <c r="D12" s="347"/>
      <c r="E12" s="347">
        <v>2</v>
      </c>
      <c r="F12" s="348">
        <v>2</v>
      </c>
      <c r="G12" s="347">
        <v>0</v>
      </c>
      <c r="H12" s="347">
        <v>2</v>
      </c>
      <c r="I12" s="347">
        <v>2</v>
      </c>
      <c r="J12" s="347">
        <v>1</v>
      </c>
      <c r="K12" s="347">
        <v>1</v>
      </c>
      <c r="L12" s="347">
        <v>0</v>
      </c>
      <c r="M12" s="347"/>
      <c r="N12" s="347"/>
      <c r="O12" s="347"/>
      <c r="P12" s="348">
        <v>2</v>
      </c>
      <c r="Q12" s="347">
        <v>1</v>
      </c>
      <c r="R12" s="347"/>
      <c r="S12" s="347"/>
      <c r="T12" s="347">
        <v>1</v>
      </c>
      <c r="U12" s="347"/>
      <c r="V12" s="349"/>
      <c r="W12" s="343"/>
      <c r="X12" s="343"/>
      <c r="Y12" s="343"/>
      <c r="Z12" s="343"/>
      <c r="AA12" s="343"/>
      <c r="AB12" s="343"/>
      <c r="AC12" s="343"/>
    </row>
    <row r="13" spans="1:29" s="344" customFormat="1" ht="16.5" customHeight="1">
      <c r="A13" s="350" t="s">
        <v>10</v>
      </c>
      <c r="B13" s="351" t="s">
        <v>229</v>
      </c>
      <c r="C13" s="352">
        <v>2</v>
      </c>
      <c r="D13" s="352">
        <v>0</v>
      </c>
      <c r="E13" s="352">
        <v>2</v>
      </c>
      <c r="F13" s="352">
        <v>2</v>
      </c>
      <c r="G13" s="352">
        <v>0</v>
      </c>
      <c r="H13" s="352">
        <v>2</v>
      </c>
      <c r="I13" s="352">
        <v>2</v>
      </c>
      <c r="J13" s="352">
        <v>2</v>
      </c>
      <c r="K13" s="352">
        <v>0</v>
      </c>
      <c r="L13" s="352">
        <v>0</v>
      </c>
      <c r="M13" s="352">
        <v>0</v>
      </c>
      <c r="N13" s="352">
        <v>0</v>
      </c>
      <c r="O13" s="352">
        <v>0</v>
      </c>
      <c r="P13" s="352">
        <v>2</v>
      </c>
      <c r="Q13" s="352">
        <v>0</v>
      </c>
      <c r="R13" s="352">
        <v>0</v>
      </c>
      <c r="S13" s="352">
        <v>0</v>
      </c>
      <c r="T13" s="352">
        <v>2</v>
      </c>
      <c r="U13" s="352">
        <v>0</v>
      </c>
      <c r="V13" s="343"/>
      <c r="W13" s="343"/>
      <c r="X13" s="343"/>
      <c r="Y13" s="343"/>
      <c r="Z13" s="343"/>
      <c r="AA13" s="343"/>
      <c r="AB13" s="343"/>
      <c r="AC13" s="343"/>
    </row>
    <row r="14" spans="1:29" s="344" customFormat="1" ht="15.75" customHeight="1">
      <c r="A14" s="353" t="s">
        <v>101</v>
      </c>
      <c r="B14" s="263" t="s">
        <v>230</v>
      </c>
      <c r="C14" s="348">
        <v>2</v>
      </c>
      <c r="D14" s="347"/>
      <c r="E14" s="347">
        <v>2</v>
      </c>
      <c r="F14" s="348">
        <v>2</v>
      </c>
      <c r="G14" s="347"/>
      <c r="H14" s="347">
        <v>2</v>
      </c>
      <c r="I14" s="347">
        <v>2</v>
      </c>
      <c r="J14" s="347">
        <v>2</v>
      </c>
      <c r="K14" s="347"/>
      <c r="L14" s="347">
        <v>0</v>
      </c>
      <c r="M14" s="347"/>
      <c r="N14" s="347"/>
      <c r="O14" s="347"/>
      <c r="P14" s="348">
        <v>2</v>
      </c>
      <c r="Q14" s="347"/>
      <c r="R14" s="347"/>
      <c r="S14" s="347"/>
      <c r="T14" s="347">
        <v>2</v>
      </c>
      <c r="U14" s="347"/>
      <c r="V14" s="343"/>
      <c r="W14" s="343"/>
      <c r="X14" s="343"/>
      <c r="Y14" s="343"/>
      <c r="Z14" s="343"/>
      <c r="AA14" s="343"/>
      <c r="AB14" s="343"/>
      <c r="AC14" s="343"/>
    </row>
    <row r="15" spans="1:29" s="344" customFormat="1" ht="15.75" customHeight="1">
      <c r="A15" s="353" t="s">
        <v>108</v>
      </c>
      <c r="B15" s="263" t="s">
        <v>231</v>
      </c>
      <c r="C15" s="348">
        <v>0</v>
      </c>
      <c r="D15" s="347"/>
      <c r="E15" s="347"/>
      <c r="F15" s="348">
        <v>0</v>
      </c>
      <c r="G15" s="347"/>
      <c r="H15" s="347"/>
      <c r="I15" s="347">
        <v>0</v>
      </c>
      <c r="J15" s="347"/>
      <c r="K15" s="347"/>
      <c r="L15" s="347">
        <v>0</v>
      </c>
      <c r="M15" s="347"/>
      <c r="N15" s="347"/>
      <c r="O15" s="347"/>
      <c r="P15" s="348">
        <v>0</v>
      </c>
      <c r="Q15" s="347"/>
      <c r="R15" s="347"/>
      <c r="S15" s="347"/>
      <c r="T15" s="347"/>
      <c r="U15" s="347"/>
      <c r="V15" s="343"/>
      <c r="W15" s="343"/>
      <c r="X15" s="343"/>
      <c r="Y15" s="343"/>
      <c r="Z15" s="343"/>
      <c r="AA15" s="343"/>
      <c r="AB15" s="343"/>
      <c r="AC15" s="343"/>
    </row>
    <row r="16" spans="1:29" s="344" customFormat="1" ht="15.75" customHeight="1">
      <c r="A16" s="353" t="s">
        <v>120</v>
      </c>
      <c r="B16" s="263" t="s">
        <v>232</v>
      </c>
      <c r="C16" s="348">
        <v>0</v>
      </c>
      <c r="D16" s="347"/>
      <c r="E16" s="347"/>
      <c r="F16" s="348">
        <v>0</v>
      </c>
      <c r="G16" s="347"/>
      <c r="H16" s="347"/>
      <c r="I16" s="347">
        <v>0</v>
      </c>
      <c r="J16" s="347"/>
      <c r="K16" s="347"/>
      <c r="L16" s="347">
        <v>0</v>
      </c>
      <c r="M16" s="347"/>
      <c r="N16" s="347"/>
      <c r="O16" s="347"/>
      <c r="P16" s="348">
        <v>0</v>
      </c>
      <c r="Q16" s="347"/>
      <c r="R16" s="347"/>
      <c r="S16" s="347"/>
      <c r="T16" s="347"/>
      <c r="U16" s="347"/>
      <c r="V16" s="343"/>
      <c r="W16" s="343"/>
      <c r="X16" s="343"/>
      <c r="Y16" s="343"/>
      <c r="Z16" s="343"/>
      <c r="AA16" s="343"/>
      <c r="AB16" s="343"/>
      <c r="AC16" s="343"/>
    </row>
    <row r="17" spans="1:29" s="344" customFormat="1" ht="15.75" customHeight="1">
      <c r="A17" s="353" t="s">
        <v>123</v>
      </c>
      <c r="B17" s="263" t="s">
        <v>233</v>
      </c>
      <c r="C17" s="348">
        <v>0</v>
      </c>
      <c r="D17" s="347"/>
      <c r="E17" s="347"/>
      <c r="F17" s="348">
        <v>0</v>
      </c>
      <c r="G17" s="347"/>
      <c r="H17" s="347"/>
      <c r="I17" s="347">
        <v>0</v>
      </c>
      <c r="J17" s="347"/>
      <c r="K17" s="347"/>
      <c r="L17" s="347">
        <v>0</v>
      </c>
      <c r="M17" s="347"/>
      <c r="N17" s="347"/>
      <c r="O17" s="347"/>
      <c r="P17" s="348">
        <v>0</v>
      </c>
      <c r="Q17" s="347"/>
      <c r="R17" s="347"/>
      <c r="S17" s="347"/>
      <c r="T17" s="347"/>
      <c r="U17" s="347"/>
      <c r="V17" s="343"/>
      <c r="W17" s="343"/>
      <c r="X17" s="343"/>
      <c r="Y17" s="343"/>
      <c r="Z17" s="343"/>
      <c r="AA17" s="343"/>
      <c r="AB17" s="343"/>
      <c r="AC17" s="343"/>
    </row>
    <row r="18" spans="1:29" s="344" customFormat="1" ht="15.75" customHeight="1">
      <c r="A18" s="353" t="s">
        <v>128</v>
      </c>
      <c r="B18" s="263" t="s">
        <v>234</v>
      </c>
      <c r="C18" s="348">
        <v>0</v>
      </c>
      <c r="D18" s="347"/>
      <c r="E18" s="347"/>
      <c r="F18" s="348">
        <v>0</v>
      </c>
      <c r="G18" s="347"/>
      <c r="H18" s="347"/>
      <c r="I18" s="347">
        <v>0</v>
      </c>
      <c r="J18" s="347"/>
      <c r="K18" s="347"/>
      <c r="L18" s="347">
        <v>0</v>
      </c>
      <c r="M18" s="347"/>
      <c r="N18" s="347"/>
      <c r="O18" s="347"/>
      <c r="P18" s="348">
        <v>0</v>
      </c>
      <c r="Q18" s="347"/>
      <c r="R18" s="347"/>
      <c r="S18" s="347"/>
      <c r="T18" s="347"/>
      <c r="U18" s="347"/>
      <c r="V18" s="343"/>
      <c r="W18" s="343"/>
      <c r="X18" s="343"/>
      <c r="Y18" s="343"/>
      <c r="Z18" s="343"/>
      <c r="AA18" s="343"/>
      <c r="AB18" s="343"/>
      <c r="AC18" s="343"/>
    </row>
    <row r="19" spans="1:29" s="344" customFormat="1" ht="15.75" customHeight="1">
      <c r="A19" s="353" t="s">
        <v>227</v>
      </c>
      <c r="B19" s="263" t="s">
        <v>235</v>
      </c>
      <c r="C19" s="348">
        <v>0</v>
      </c>
      <c r="D19" s="347"/>
      <c r="E19" s="347"/>
      <c r="F19" s="348">
        <v>0</v>
      </c>
      <c r="G19" s="347"/>
      <c r="H19" s="347"/>
      <c r="I19" s="347">
        <v>0</v>
      </c>
      <c r="J19" s="347"/>
      <c r="K19" s="347"/>
      <c r="L19" s="347">
        <v>0</v>
      </c>
      <c r="M19" s="347"/>
      <c r="N19" s="347"/>
      <c r="O19" s="347"/>
      <c r="P19" s="348">
        <v>0</v>
      </c>
      <c r="Q19" s="347"/>
      <c r="R19" s="347"/>
      <c r="S19" s="347"/>
      <c r="T19" s="347"/>
      <c r="U19" s="347"/>
      <c r="V19" s="343"/>
      <c r="W19" s="343"/>
      <c r="X19" s="343"/>
      <c r="Y19" s="343"/>
      <c r="Z19" s="343"/>
      <c r="AA19" s="343"/>
      <c r="AB19" s="343"/>
      <c r="AC19" s="343"/>
    </row>
    <row r="20" spans="1:29" s="344" customFormat="1" ht="15.75" customHeight="1">
      <c r="A20" s="353" t="s">
        <v>195</v>
      </c>
      <c r="B20" s="263" t="s">
        <v>236</v>
      </c>
      <c r="C20" s="348">
        <v>0</v>
      </c>
      <c r="D20" s="347"/>
      <c r="E20" s="347"/>
      <c r="F20" s="348">
        <v>0</v>
      </c>
      <c r="G20" s="347"/>
      <c r="H20" s="347"/>
      <c r="I20" s="347">
        <v>0</v>
      </c>
      <c r="J20" s="347"/>
      <c r="K20" s="347"/>
      <c r="L20" s="347">
        <v>0</v>
      </c>
      <c r="M20" s="347"/>
      <c r="N20" s="347"/>
      <c r="O20" s="347"/>
      <c r="P20" s="348">
        <v>0</v>
      </c>
      <c r="Q20" s="347"/>
      <c r="R20" s="347"/>
      <c r="S20" s="347"/>
      <c r="T20" s="347"/>
      <c r="U20" s="347"/>
      <c r="V20" s="343"/>
      <c r="W20" s="343"/>
      <c r="X20" s="343"/>
      <c r="Y20" s="343"/>
      <c r="Z20" s="343"/>
      <c r="AA20" s="343"/>
      <c r="AB20" s="343"/>
      <c r="AC20" s="343"/>
    </row>
    <row r="21" spans="1:29" s="344" customFormat="1" ht="15.75" customHeight="1">
      <c r="A21" s="353" t="s">
        <v>228</v>
      </c>
      <c r="B21" s="263" t="s">
        <v>237</v>
      </c>
      <c r="C21" s="348">
        <v>0</v>
      </c>
      <c r="D21" s="347"/>
      <c r="E21" s="347"/>
      <c r="F21" s="348">
        <v>0</v>
      </c>
      <c r="G21" s="347"/>
      <c r="H21" s="347"/>
      <c r="I21" s="347">
        <v>0</v>
      </c>
      <c r="J21" s="347"/>
      <c r="K21" s="347"/>
      <c r="L21" s="347">
        <v>0</v>
      </c>
      <c r="M21" s="347"/>
      <c r="N21" s="347"/>
      <c r="O21" s="347"/>
      <c r="P21" s="348">
        <v>0</v>
      </c>
      <c r="Q21" s="347"/>
      <c r="R21" s="347"/>
      <c r="S21" s="347"/>
      <c r="T21" s="347"/>
      <c r="U21" s="347"/>
      <c r="V21" s="343"/>
      <c r="W21" s="343"/>
      <c r="X21" s="343"/>
      <c r="Y21" s="343"/>
      <c r="Z21" s="343"/>
      <c r="AA21" s="343"/>
      <c r="AB21" s="343"/>
      <c r="AC21" s="343"/>
    </row>
    <row r="22" spans="1:29" s="344" customFormat="1" ht="15.75" customHeight="1">
      <c r="A22" s="353" t="s">
        <v>247</v>
      </c>
      <c r="B22" s="263" t="s">
        <v>239</v>
      </c>
      <c r="C22" s="348">
        <v>0</v>
      </c>
      <c r="D22" s="347"/>
      <c r="E22" s="347"/>
      <c r="F22" s="348">
        <v>0</v>
      </c>
      <c r="G22" s="347"/>
      <c r="H22" s="347"/>
      <c r="I22" s="347">
        <v>0</v>
      </c>
      <c r="J22" s="347"/>
      <c r="K22" s="347"/>
      <c r="L22" s="347">
        <v>0</v>
      </c>
      <c r="M22" s="347"/>
      <c r="N22" s="347"/>
      <c r="O22" s="347"/>
      <c r="P22" s="348">
        <v>0</v>
      </c>
      <c r="Q22" s="347"/>
      <c r="R22" s="347"/>
      <c r="S22" s="347"/>
      <c r="T22" s="347"/>
      <c r="U22" s="347"/>
      <c r="V22" s="343"/>
      <c r="W22" s="343"/>
      <c r="X22" s="343"/>
      <c r="Y22" s="343"/>
      <c r="Z22" s="343"/>
      <c r="AA22" s="343"/>
      <c r="AB22" s="343"/>
      <c r="AC22" s="343"/>
    </row>
    <row r="23" spans="1:29" s="344" customFormat="1" ht="15.75" customHeight="1">
      <c r="A23" s="353" t="s">
        <v>246</v>
      </c>
      <c r="B23" s="263" t="s">
        <v>241</v>
      </c>
      <c r="C23" s="348">
        <v>0</v>
      </c>
      <c r="D23" s="347"/>
      <c r="E23" s="347"/>
      <c r="F23" s="348">
        <v>0</v>
      </c>
      <c r="G23" s="347"/>
      <c r="H23" s="347"/>
      <c r="I23" s="347">
        <v>0</v>
      </c>
      <c r="J23" s="347"/>
      <c r="K23" s="347"/>
      <c r="L23" s="347">
        <v>0</v>
      </c>
      <c r="M23" s="347"/>
      <c r="N23" s="347"/>
      <c r="O23" s="347"/>
      <c r="P23" s="348">
        <v>0</v>
      </c>
      <c r="Q23" s="347"/>
      <c r="R23" s="347"/>
      <c r="S23" s="347"/>
      <c r="T23" s="347"/>
      <c r="U23" s="347"/>
      <c r="V23" s="343"/>
      <c r="W23" s="343"/>
      <c r="X23" s="343"/>
      <c r="Y23" s="343"/>
      <c r="Z23" s="343"/>
      <c r="AA23" s="343"/>
      <c r="AB23" s="343"/>
      <c r="AC23" s="343"/>
    </row>
    <row r="24" spans="1:21" ht="22.5" customHeight="1">
      <c r="A24" s="354"/>
      <c r="B24" s="911"/>
      <c r="C24" s="911"/>
      <c r="D24" s="911"/>
      <c r="E24" s="911"/>
      <c r="F24" s="911"/>
      <c r="G24" s="911"/>
      <c r="H24" s="355"/>
      <c r="I24" s="355"/>
      <c r="J24" s="355"/>
      <c r="K24" s="355"/>
      <c r="L24" s="355"/>
      <c r="M24" s="356"/>
      <c r="N24" s="912" t="str">
        <f>'Thong tin'!B8</f>
        <v>Kon Tum, ngày       tháng 04 năm 2019</v>
      </c>
      <c r="O24" s="912"/>
      <c r="P24" s="912"/>
      <c r="Q24" s="912"/>
      <c r="R24" s="912"/>
      <c r="S24" s="912"/>
      <c r="T24" s="912"/>
      <c r="U24" s="912"/>
    </row>
    <row r="25" spans="1:21" ht="17.25" customHeight="1">
      <c r="A25" s="354"/>
      <c r="B25" s="917" t="s">
        <v>5</v>
      </c>
      <c r="C25" s="917"/>
      <c r="D25" s="917"/>
      <c r="E25" s="917"/>
      <c r="F25" s="917"/>
      <c r="G25" s="917"/>
      <c r="H25" s="358"/>
      <c r="I25" s="358"/>
      <c r="J25" s="358"/>
      <c r="K25" s="358"/>
      <c r="L25" s="358"/>
      <c r="M25" s="356"/>
      <c r="N25" s="918" t="str">
        <f>'[11]Thong tin'!B7</f>
        <v>CỤC TRƯỞNG
</v>
      </c>
      <c r="O25" s="918"/>
      <c r="P25" s="918"/>
      <c r="Q25" s="918"/>
      <c r="R25" s="918"/>
      <c r="S25" s="918"/>
      <c r="T25" s="918"/>
      <c r="U25" s="918"/>
    </row>
    <row r="26" spans="1:21" ht="18" customHeight="1">
      <c r="A26" s="360"/>
      <c r="B26" s="919"/>
      <c r="C26" s="919"/>
      <c r="D26" s="919"/>
      <c r="E26" s="919"/>
      <c r="F26" s="919"/>
      <c r="G26" s="362"/>
      <c r="H26" s="362"/>
      <c r="I26" s="362"/>
      <c r="J26" s="362"/>
      <c r="K26" s="362"/>
      <c r="L26" s="362"/>
      <c r="M26" s="362"/>
      <c r="N26" s="918"/>
      <c r="O26" s="918"/>
      <c r="P26" s="918"/>
      <c r="Q26" s="918"/>
      <c r="R26" s="918"/>
      <c r="S26" s="918"/>
      <c r="T26" s="918"/>
      <c r="U26" s="918"/>
    </row>
    <row r="27" spans="2:21" ht="23.25" customHeight="1">
      <c r="B27" s="908"/>
      <c r="C27" s="908"/>
      <c r="D27" s="908"/>
      <c r="E27" s="908"/>
      <c r="F27" s="908"/>
      <c r="G27" s="356"/>
      <c r="H27" s="356"/>
      <c r="I27" s="356"/>
      <c r="J27" s="356"/>
      <c r="K27" s="356"/>
      <c r="L27" s="356"/>
      <c r="M27" s="356"/>
      <c r="N27" s="356"/>
      <c r="O27" s="356"/>
      <c r="P27" s="908"/>
      <c r="Q27" s="908"/>
      <c r="R27" s="908"/>
      <c r="S27" s="908"/>
      <c r="T27" s="908"/>
      <c r="U27" s="356"/>
    </row>
    <row r="28" spans="2:21" ht="13.5" customHeight="1">
      <c r="B28" s="356"/>
      <c r="C28" s="356"/>
      <c r="D28" s="356"/>
      <c r="E28" s="356"/>
      <c r="F28" s="356"/>
      <c r="G28" s="356"/>
      <c r="H28" s="356"/>
      <c r="I28" s="356"/>
      <c r="J28" s="356"/>
      <c r="K28" s="356"/>
      <c r="L28" s="356"/>
      <c r="M28" s="356"/>
      <c r="N28" s="356"/>
      <c r="O28" s="356"/>
      <c r="P28" s="356"/>
      <c r="Q28" s="914"/>
      <c r="R28" s="914"/>
      <c r="S28" s="356"/>
      <c r="T28" s="356"/>
      <c r="U28" s="356"/>
    </row>
    <row r="29" spans="2:21" ht="12" customHeight="1">
      <c r="B29" s="356"/>
      <c r="C29" s="356"/>
      <c r="D29" s="356"/>
      <c r="E29" s="356"/>
      <c r="F29" s="356"/>
      <c r="G29" s="356"/>
      <c r="H29" s="356"/>
      <c r="I29" s="356"/>
      <c r="J29" s="356"/>
      <c r="K29" s="356"/>
      <c r="L29" s="356"/>
      <c r="M29" s="356"/>
      <c r="N29" s="356"/>
      <c r="O29" s="356"/>
      <c r="P29" s="356"/>
      <c r="Q29" s="364"/>
      <c r="R29" s="364"/>
      <c r="S29" s="356"/>
      <c r="T29" s="356"/>
      <c r="U29" s="356"/>
    </row>
    <row r="30" spans="2:21" ht="10.5" customHeight="1">
      <c r="B30" s="356"/>
      <c r="C30" s="356"/>
      <c r="D30" s="356"/>
      <c r="E30" s="356"/>
      <c r="F30" s="356"/>
      <c r="G30" s="356"/>
      <c r="H30" s="356"/>
      <c r="I30" s="356"/>
      <c r="J30" s="356"/>
      <c r="K30" s="356"/>
      <c r="L30" s="356"/>
      <c r="M30" s="356"/>
      <c r="N30" s="356"/>
      <c r="O30" s="356"/>
      <c r="P30" s="356"/>
      <c r="Q30" s="356"/>
      <c r="R30" s="356"/>
      <c r="S30" s="356"/>
      <c r="T30" s="356"/>
      <c r="U30" s="356"/>
    </row>
    <row r="31" spans="2:21" ht="18">
      <c r="B31" s="356"/>
      <c r="C31" s="356"/>
      <c r="D31" s="356"/>
      <c r="E31" s="356"/>
      <c r="F31" s="356"/>
      <c r="G31" s="356"/>
      <c r="H31" s="356"/>
      <c r="I31" s="356"/>
      <c r="J31" s="356" t="s">
        <v>323</v>
      </c>
      <c r="K31" s="356"/>
      <c r="L31" s="356"/>
      <c r="M31" s="356"/>
      <c r="N31" s="356"/>
      <c r="O31" s="356"/>
      <c r="P31" s="356"/>
      <c r="Q31" s="356"/>
      <c r="R31" s="356"/>
      <c r="S31" s="356"/>
      <c r="T31" s="356"/>
      <c r="U31" s="356"/>
    </row>
    <row r="32" spans="2:21" ht="18.75">
      <c r="B32" s="843" t="str">
        <f>'[11]Thong tin'!B5</f>
        <v>Phạm Anh Vũ</v>
      </c>
      <c r="C32" s="843"/>
      <c r="D32" s="843"/>
      <c r="E32" s="843"/>
      <c r="F32" s="843"/>
      <c r="G32" s="843"/>
      <c r="H32" s="365"/>
      <c r="I32" s="366"/>
      <c r="J32" s="366"/>
      <c r="K32" s="366"/>
      <c r="L32" s="366"/>
      <c r="M32" s="366"/>
      <c r="N32" s="843" t="str">
        <f>'[11]Thong tin'!B6</f>
        <v>Cao Minh Hoàng Tùng</v>
      </c>
      <c r="O32" s="843"/>
      <c r="P32" s="843"/>
      <c r="Q32" s="843"/>
      <c r="R32" s="843"/>
      <c r="S32" s="843"/>
      <c r="T32" s="843"/>
      <c r="U32" s="843"/>
    </row>
    <row r="34" spans="15:20" ht="12.75">
      <c r="O34" s="915"/>
      <c r="P34" s="915"/>
      <c r="Q34" s="915"/>
      <c r="R34" s="915"/>
      <c r="S34" s="915"/>
      <c r="T34" s="915"/>
    </row>
    <row r="36" ht="12.75" hidden="1"/>
    <row r="37" spans="1:14" ht="12.75" customHeight="1" hidden="1">
      <c r="A37" s="367" t="s">
        <v>334</v>
      </c>
      <c r="B37" s="368"/>
      <c r="C37" s="368"/>
      <c r="D37" s="368"/>
      <c r="E37" s="368"/>
      <c r="F37" s="368"/>
      <c r="G37" s="368"/>
      <c r="H37" s="368"/>
      <c r="I37" s="368"/>
      <c r="J37" s="368"/>
      <c r="K37" s="368"/>
      <c r="L37" s="368"/>
      <c r="M37" s="368"/>
      <c r="N37" s="368"/>
    </row>
    <row r="38" spans="1:14" s="369" customFormat="1" ht="15.75" customHeight="1" hidden="1">
      <c r="A38" s="916" t="s">
        <v>335</v>
      </c>
      <c r="B38" s="916"/>
      <c r="C38" s="916"/>
      <c r="D38" s="916"/>
      <c r="E38" s="916"/>
      <c r="F38" s="916"/>
      <c r="G38" s="916"/>
      <c r="H38" s="916"/>
      <c r="I38" s="916"/>
      <c r="J38" s="916"/>
      <c r="K38" s="916"/>
      <c r="L38" s="368"/>
      <c r="M38" s="368"/>
      <c r="N38" s="368"/>
    </row>
    <row r="39" spans="1:14" s="372" customFormat="1" ht="15" hidden="1">
      <c r="A39" s="370" t="s">
        <v>336</v>
      </c>
      <c r="B39" s="371"/>
      <c r="C39" s="371"/>
      <c r="D39" s="371"/>
      <c r="E39" s="371"/>
      <c r="F39" s="371"/>
      <c r="G39" s="371"/>
      <c r="H39" s="371"/>
      <c r="I39" s="371"/>
      <c r="J39" s="371"/>
      <c r="K39" s="371"/>
      <c r="L39" s="371"/>
      <c r="M39" s="371"/>
      <c r="N39" s="371"/>
    </row>
    <row r="40" spans="1:14" s="369" customFormat="1" ht="15" hidden="1">
      <c r="A40" s="370" t="s">
        <v>337</v>
      </c>
      <c r="B40" s="371"/>
      <c r="C40" s="371"/>
      <c r="D40" s="371"/>
      <c r="E40" s="371"/>
      <c r="F40" s="371"/>
      <c r="G40" s="371"/>
      <c r="H40" s="371"/>
      <c r="I40" s="371"/>
      <c r="J40" s="371"/>
      <c r="K40" s="371"/>
      <c r="L40" s="373"/>
      <c r="M40" s="373"/>
      <c r="N40" s="373"/>
    </row>
    <row r="41" spans="1:14" s="369" customFormat="1" ht="15" hidden="1">
      <c r="A41" s="373"/>
      <c r="B41" s="373"/>
      <c r="C41" s="373"/>
      <c r="D41" s="373"/>
      <c r="E41" s="373"/>
      <c r="F41" s="373"/>
      <c r="G41" s="373"/>
      <c r="H41" s="373"/>
      <c r="I41" s="373"/>
      <c r="J41" s="373"/>
      <c r="K41" s="373"/>
      <c r="L41" s="373"/>
      <c r="M41" s="373"/>
      <c r="N41" s="373"/>
    </row>
    <row r="42" spans="1:14" ht="12.75" hidden="1">
      <c r="A42" s="360"/>
      <c r="B42" s="360"/>
      <c r="C42" s="360"/>
      <c r="D42" s="360"/>
      <c r="E42" s="360"/>
      <c r="F42" s="360"/>
      <c r="G42" s="360"/>
      <c r="H42" s="360"/>
      <c r="I42" s="360"/>
      <c r="J42" s="360"/>
      <c r="K42" s="360"/>
      <c r="L42" s="360"/>
      <c r="M42" s="360"/>
      <c r="N42" s="360"/>
    </row>
    <row r="43" ht="15.75" hidden="1">
      <c r="H43" s="246"/>
    </row>
    <row r="44" ht="12.75" hidden="1"/>
    <row r="45" ht="12.75" hidden="1"/>
    <row r="46" ht="12.75" hidden="1"/>
    <row r="47" ht="12.75" hidden="1"/>
    <row r="48" ht="12.75" hidden="1">
      <c r="D48" s="374"/>
    </row>
    <row r="49" ht="12.75" hidden="1">
      <c r="C49" s="374"/>
    </row>
    <row r="50" ht="12.75" hidden="1"/>
    <row r="51" ht="12.75" hidden="1"/>
    <row r="52" ht="12.75" hidden="1">
      <c r="L52" s="374" t="e">
        <f>J52/K52</f>
        <v>#DIV/0!</v>
      </c>
    </row>
    <row r="53" ht="12.75" hidden="1"/>
    <row r="54" ht="12.75" hidden="1"/>
    <row r="55" ht="12.75" hidden="1"/>
    <row r="56" ht="12.75" hidden="1"/>
    <row r="57" ht="12.75" hidden="1"/>
    <row r="58" ht="12.75" hidden="1"/>
    <row r="59" ht="12.75" hidden="1"/>
    <row r="60" ht="12.75" hidden="1"/>
    <row r="61" ht="12.75" hidden="1"/>
  </sheetData>
  <sheetProtection/>
  <mergeCells count="43">
    <mergeCell ref="Q28:R28"/>
    <mergeCell ref="B32:G32"/>
    <mergeCell ref="N32:U32"/>
    <mergeCell ref="O34:T34"/>
    <mergeCell ref="A38:K38"/>
    <mergeCell ref="B25:G25"/>
    <mergeCell ref="N25:U25"/>
    <mergeCell ref="B26:F26"/>
    <mergeCell ref="N26:U26"/>
    <mergeCell ref="B27:F27"/>
    <mergeCell ref="P27:T27"/>
    <mergeCell ref="J8:K8"/>
    <mergeCell ref="L8:L9"/>
    <mergeCell ref="M8:O8"/>
    <mergeCell ref="A11:B11"/>
    <mergeCell ref="B24:G24"/>
    <mergeCell ref="N24:U24"/>
    <mergeCell ref="Q7:Q9"/>
    <mergeCell ref="R7:R9"/>
    <mergeCell ref="S7:S9"/>
    <mergeCell ref="T7:T9"/>
    <mergeCell ref="U7:U9"/>
    <mergeCell ref="C8:C9"/>
    <mergeCell ref="D8:E8"/>
    <mergeCell ref="F8:F9"/>
    <mergeCell ref="G8:H8"/>
    <mergeCell ref="I8:I9"/>
    <mergeCell ref="A5:B9"/>
    <mergeCell ref="C5:E7"/>
    <mergeCell ref="F5:O5"/>
    <mergeCell ref="P5:U5"/>
    <mergeCell ref="F6:H7"/>
    <mergeCell ref="I6:O6"/>
    <mergeCell ref="P6:P9"/>
    <mergeCell ref="Q6:U6"/>
    <mergeCell ref="I7:K7"/>
    <mergeCell ref="L7:O7"/>
    <mergeCell ref="F1:N2"/>
    <mergeCell ref="A2:D2"/>
    <mergeCell ref="P2:U2"/>
    <mergeCell ref="A3:D3"/>
    <mergeCell ref="F3:N3"/>
    <mergeCell ref="P4:U4"/>
  </mergeCells>
  <printOptions/>
  <pageMargins left="0.43" right="0" top="0.14" bottom="0" header="0.07" footer="0.15"/>
  <pageSetup horizontalDpi="600" verticalDpi="600" orientation="landscape" paperSize="9" scale="90" r:id="rId2"/>
  <drawing r:id="rId1"/>
</worksheet>
</file>

<file path=xl/worksheets/sheet17.xml><?xml version="1.0" encoding="utf-8"?>
<worksheet xmlns="http://schemas.openxmlformats.org/spreadsheetml/2006/main" xmlns:r="http://schemas.openxmlformats.org/officeDocument/2006/relationships">
  <sheetPr>
    <tabColor indexed="13"/>
  </sheetPr>
  <dimension ref="A1:U35"/>
  <sheetViews>
    <sheetView view="pageBreakPreview" zoomScaleSheetLayoutView="100" zoomScalePageLayoutView="0" workbookViewId="0" topLeftCell="A4">
      <selection activeCell="G15" sqref="G15"/>
    </sheetView>
  </sheetViews>
  <sheetFormatPr defaultColWidth="8.796875" defaultRowHeight="15"/>
  <cols>
    <col min="1" max="1" width="3.5" style="377" customWidth="1"/>
    <col min="2" max="2" width="27.09765625" style="377" customWidth="1"/>
    <col min="3" max="3" width="5.69921875" style="377" customWidth="1"/>
    <col min="4" max="5" width="6.19921875" style="377" customWidth="1"/>
    <col min="6" max="9" width="5.69921875" style="377" customWidth="1"/>
    <col min="10" max="10" width="6" style="377" customWidth="1"/>
    <col min="11" max="11" width="6.19921875" style="377" customWidth="1"/>
    <col min="12" max="12" width="5.69921875" style="377" customWidth="1"/>
    <col min="13" max="13" width="7.59765625" style="377" customWidth="1"/>
    <col min="14" max="14" width="6.8984375" style="377" customWidth="1"/>
    <col min="15" max="15" width="7" style="377" customWidth="1"/>
    <col min="16" max="20" width="5.69921875" style="377" customWidth="1"/>
    <col min="21" max="21" width="7.59765625" style="377" customWidth="1"/>
    <col min="22" max="22" width="1.8984375" style="377" customWidth="1"/>
    <col min="23" max="23" width="10" style="377" customWidth="1"/>
    <col min="24" max="16384" width="9" style="377" customWidth="1"/>
  </cols>
  <sheetData>
    <row r="1" spans="1:21" ht="19.5" customHeight="1">
      <c r="A1" s="244" t="s">
        <v>338</v>
      </c>
      <c r="B1" s="196"/>
      <c r="C1" s="196"/>
      <c r="D1" s="17"/>
      <c r="E1" s="375"/>
      <c r="F1" s="920" t="s">
        <v>339</v>
      </c>
      <c r="G1" s="920"/>
      <c r="H1" s="920"/>
      <c r="I1" s="920"/>
      <c r="J1" s="920"/>
      <c r="K1" s="920"/>
      <c r="L1" s="920"/>
      <c r="M1" s="920"/>
      <c r="N1" s="920"/>
      <c r="O1" s="376"/>
      <c r="P1" s="921" t="s">
        <v>340</v>
      </c>
      <c r="Q1" s="922"/>
      <c r="R1" s="922"/>
      <c r="S1" s="922"/>
      <c r="T1" s="922"/>
      <c r="U1" s="922"/>
    </row>
    <row r="2" spans="1:21" ht="15.75" customHeight="1">
      <c r="A2" s="815" t="s">
        <v>75</v>
      </c>
      <c r="B2" s="815"/>
      <c r="C2" s="815"/>
      <c r="D2" s="815"/>
      <c r="E2" s="378"/>
      <c r="F2" s="920"/>
      <c r="G2" s="920"/>
      <c r="H2" s="920"/>
      <c r="I2" s="920"/>
      <c r="J2" s="920"/>
      <c r="K2" s="920"/>
      <c r="L2" s="920"/>
      <c r="M2" s="920"/>
      <c r="N2" s="920"/>
      <c r="O2" s="376"/>
      <c r="P2" s="923" t="str">
        <f>'[11]Thong tin'!B4</f>
        <v>Cục THADS tỉnh Kon Tum</v>
      </c>
      <c r="Q2" s="923"/>
      <c r="R2" s="923"/>
      <c r="S2" s="923"/>
      <c r="T2" s="923"/>
      <c r="U2" s="923"/>
    </row>
    <row r="3" spans="1:20" ht="15.75" customHeight="1">
      <c r="A3" s="815" t="s">
        <v>77</v>
      </c>
      <c r="B3" s="815"/>
      <c r="C3" s="815"/>
      <c r="D3" s="815"/>
      <c r="E3" s="378"/>
      <c r="F3" s="924" t="str">
        <f>'Thong tin'!B3</f>
        <v>6 tháng / năm 2019</v>
      </c>
      <c r="G3" s="925"/>
      <c r="H3" s="925"/>
      <c r="I3" s="925"/>
      <c r="J3" s="925"/>
      <c r="K3" s="925"/>
      <c r="L3" s="925"/>
      <c r="M3" s="925"/>
      <c r="N3" s="925"/>
      <c r="O3" s="379"/>
      <c r="P3" s="380" t="s">
        <v>341</v>
      </c>
      <c r="Q3" s="381"/>
      <c r="R3" s="381"/>
      <c r="S3" s="381"/>
      <c r="T3" s="381"/>
    </row>
    <row r="4" spans="1:20" ht="15" customHeight="1">
      <c r="A4" s="199" t="s">
        <v>215</v>
      </c>
      <c r="B4" s="196"/>
      <c r="C4" s="196"/>
      <c r="D4" s="196"/>
      <c r="E4" s="382"/>
      <c r="F4" s="382"/>
      <c r="G4" s="382"/>
      <c r="H4" s="382"/>
      <c r="I4" s="382"/>
      <c r="J4" s="382"/>
      <c r="K4" s="382"/>
      <c r="L4" s="382"/>
      <c r="M4" s="382"/>
      <c r="N4" s="382"/>
      <c r="O4" s="382"/>
      <c r="P4" s="383" t="s">
        <v>342</v>
      </c>
      <c r="Q4" s="384"/>
      <c r="R4" s="384"/>
      <c r="S4" s="384"/>
      <c r="T4" s="384"/>
    </row>
    <row r="5" spans="1:21" s="386" customFormat="1" ht="15.75" customHeight="1">
      <c r="A5" s="926" t="s">
        <v>2</v>
      </c>
      <c r="B5" s="927"/>
      <c r="C5" s="930" t="s">
        <v>311</v>
      </c>
      <c r="D5" s="930"/>
      <c r="E5" s="930"/>
      <c r="F5" s="930" t="s">
        <v>343</v>
      </c>
      <c r="G5" s="930"/>
      <c r="H5" s="930"/>
      <c r="I5" s="930"/>
      <c r="J5" s="930"/>
      <c r="K5" s="930"/>
      <c r="L5" s="930"/>
      <c r="M5" s="930"/>
      <c r="N5" s="930"/>
      <c r="O5" s="930"/>
      <c r="P5" s="930" t="s">
        <v>344</v>
      </c>
      <c r="Q5" s="930"/>
      <c r="R5" s="930"/>
      <c r="S5" s="930"/>
      <c r="T5" s="930"/>
      <c r="U5" s="930"/>
    </row>
    <row r="6" spans="1:21" s="386" customFormat="1" ht="14.25" customHeight="1">
      <c r="A6" s="928"/>
      <c r="B6" s="929"/>
      <c r="C6" s="930"/>
      <c r="D6" s="930"/>
      <c r="E6" s="930"/>
      <c r="F6" s="930" t="s">
        <v>345</v>
      </c>
      <c r="G6" s="930"/>
      <c r="H6" s="930"/>
      <c r="I6" s="930" t="s">
        <v>315</v>
      </c>
      <c r="J6" s="930"/>
      <c r="K6" s="930"/>
      <c r="L6" s="930"/>
      <c r="M6" s="930"/>
      <c r="N6" s="930"/>
      <c r="O6" s="930"/>
      <c r="P6" s="930" t="s">
        <v>346</v>
      </c>
      <c r="Q6" s="931" t="s">
        <v>93</v>
      </c>
      <c r="R6" s="931"/>
      <c r="S6" s="931"/>
      <c r="T6" s="931"/>
      <c r="U6" s="931"/>
    </row>
    <row r="7" spans="1:21" s="386" customFormat="1" ht="32.25" customHeight="1">
      <c r="A7" s="928"/>
      <c r="B7" s="929"/>
      <c r="C7" s="930"/>
      <c r="D7" s="930"/>
      <c r="E7" s="930"/>
      <c r="F7" s="930"/>
      <c r="G7" s="930"/>
      <c r="H7" s="930"/>
      <c r="I7" s="930" t="s">
        <v>316</v>
      </c>
      <c r="J7" s="930"/>
      <c r="K7" s="930"/>
      <c r="L7" s="930" t="s">
        <v>347</v>
      </c>
      <c r="M7" s="930"/>
      <c r="N7" s="930"/>
      <c r="O7" s="930"/>
      <c r="P7" s="930"/>
      <c r="Q7" s="930" t="s">
        <v>348</v>
      </c>
      <c r="R7" s="930" t="s">
        <v>349</v>
      </c>
      <c r="S7" s="930" t="s">
        <v>350</v>
      </c>
      <c r="T7" s="930" t="s">
        <v>351</v>
      </c>
      <c r="U7" s="930" t="s">
        <v>352</v>
      </c>
    </row>
    <row r="8" spans="1:21" s="386" customFormat="1" ht="15" customHeight="1">
      <c r="A8" s="928"/>
      <c r="B8" s="929"/>
      <c r="C8" s="930" t="s">
        <v>353</v>
      </c>
      <c r="D8" s="930" t="s">
        <v>93</v>
      </c>
      <c r="E8" s="930"/>
      <c r="F8" s="930" t="s">
        <v>354</v>
      </c>
      <c r="G8" s="930" t="s">
        <v>93</v>
      </c>
      <c r="H8" s="930"/>
      <c r="I8" s="930" t="s">
        <v>355</v>
      </c>
      <c r="J8" s="930" t="s">
        <v>93</v>
      </c>
      <c r="K8" s="930"/>
      <c r="L8" s="930" t="s">
        <v>354</v>
      </c>
      <c r="M8" s="930" t="s">
        <v>93</v>
      </c>
      <c r="N8" s="930"/>
      <c r="O8" s="930"/>
      <c r="P8" s="930"/>
      <c r="Q8" s="930"/>
      <c r="R8" s="932"/>
      <c r="S8" s="936"/>
      <c r="T8" s="930"/>
      <c r="U8" s="930"/>
    </row>
    <row r="9" spans="1:21" s="386" customFormat="1" ht="126.75" customHeight="1">
      <c r="A9" s="928"/>
      <c r="B9" s="929"/>
      <c r="C9" s="930"/>
      <c r="D9" s="385" t="s">
        <v>356</v>
      </c>
      <c r="E9" s="385" t="s">
        <v>357</v>
      </c>
      <c r="F9" s="932"/>
      <c r="G9" s="385" t="s">
        <v>358</v>
      </c>
      <c r="H9" s="385" t="s">
        <v>359</v>
      </c>
      <c r="I9" s="932"/>
      <c r="J9" s="385" t="s">
        <v>360</v>
      </c>
      <c r="K9" s="385" t="s">
        <v>361</v>
      </c>
      <c r="L9" s="930"/>
      <c r="M9" s="385" t="s">
        <v>362</v>
      </c>
      <c r="N9" s="385" t="s">
        <v>363</v>
      </c>
      <c r="O9" s="385" t="s">
        <v>364</v>
      </c>
      <c r="P9" s="930"/>
      <c r="Q9" s="930"/>
      <c r="R9" s="932"/>
      <c r="S9" s="936"/>
      <c r="T9" s="930"/>
      <c r="U9" s="930"/>
    </row>
    <row r="10" spans="1:21" ht="12.75">
      <c r="A10" s="387"/>
      <c r="B10" s="388" t="s">
        <v>333</v>
      </c>
      <c r="C10" s="389">
        <v>1</v>
      </c>
      <c r="D10" s="389">
        <v>2</v>
      </c>
      <c r="E10" s="389">
        <v>3</v>
      </c>
      <c r="F10" s="390">
        <v>4</v>
      </c>
      <c r="G10" s="391">
        <v>5</v>
      </c>
      <c r="H10" s="390">
        <v>6</v>
      </c>
      <c r="I10" s="391">
        <v>7</v>
      </c>
      <c r="J10" s="390">
        <v>8</v>
      </c>
      <c r="K10" s="391">
        <v>9</v>
      </c>
      <c r="L10" s="390">
        <v>10</v>
      </c>
      <c r="M10" s="391">
        <v>11</v>
      </c>
      <c r="N10" s="390">
        <v>12</v>
      </c>
      <c r="O10" s="391">
        <v>13</v>
      </c>
      <c r="P10" s="390">
        <v>14</v>
      </c>
      <c r="Q10" s="391">
        <v>15</v>
      </c>
      <c r="R10" s="390">
        <v>16</v>
      </c>
      <c r="S10" s="391">
        <v>17</v>
      </c>
      <c r="T10" s="390">
        <v>18</v>
      </c>
      <c r="U10" s="391">
        <v>19</v>
      </c>
    </row>
    <row r="11" spans="1:21" s="386" customFormat="1" ht="15.75" customHeight="1">
      <c r="A11" s="933" t="s">
        <v>6</v>
      </c>
      <c r="B11" s="934"/>
      <c r="C11" s="341">
        <v>2</v>
      </c>
      <c r="D11" s="341">
        <v>0</v>
      </c>
      <c r="E11" s="341">
        <v>2</v>
      </c>
      <c r="F11" s="341">
        <v>2</v>
      </c>
      <c r="G11" s="341">
        <v>0</v>
      </c>
      <c r="H11" s="341">
        <v>2</v>
      </c>
      <c r="I11" s="341">
        <v>2</v>
      </c>
      <c r="J11" s="341">
        <v>1</v>
      </c>
      <c r="K11" s="341">
        <v>1</v>
      </c>
      <c r="L11" s="341">
        <v>0</v>
      </c>
      <c r="M11" s="341">
        <v>0</v>
      </c>
      <c r="N11" s="341">
        <v>0</v>
      </c>
      <c r="O11" s="341">
        <v>0</v>
      </c>
      <c r="P11" s="341">
        <v>2</v>
      </c>
      <c r="Q11" s="341">
        <v>0</v>
      </c>
      <c r="R11" s="341">
        <v>0</v>
      </c>
      <c r="S11" s="341">
        <v>0</v>
      </c>
      <c r="T11" s="341">
        <v>1</v>
      </c>
      <c r="U11" s="341">
        <v>1</v>
      </c>
    </row>
    <row r="12" spans="1:21" s="386" customFormat="1" ht="15.75" customHeight="1">
      <c r="A12" s="392" t="s">
        <v>9</v>
      </c>
      <c r="B12" s="393" t="s">
        <v>365</v>
      </c>
      <c r="C12" s="394">
        <v>1</v>
      </c>
      <c r="D12" s="394"/>
      <c r="E12" s="394">
        <v>1</v>
      </c>
      <c r="F12" s="394">
        <v>1</v>
      </c>
      <c r="G12" s="394"/>
      <c r="H12" s="394">
        <v>1</v>
      </c>
      <c r="I12" s="394">
        <v>1</v>
      </c>
      <c r="J12" s="394"/>
      <c r="K12" s="394">
        <v>1</v>
      </c>
      <c r="L12" s="394">
        <v>0</v>
      </c>
      <c r="M12" s="394"/>
      <c r="N12" s="394"/>
      <c r="O12" s="394"/>
      <c r="P12" s="394">
        <v>1</v>
      </c>
      <c r="Q12" s="394"/>
      <c r="R12" s="394"/>
      <c r="S12" s="394"/>
      <c r="T12" s="394">
        <v>1</v>
      </c>
      <c r="U12" s="394">
        <v>0</v>
      </c>
    </row>
    <row r="13" spans="1:21" s="386" customFormat="1" ht="15.75" customHeight="1">
      <c r="A13" s="395" t="s">
        <v>10</v>
      </c>
      <c r="B13" s="351" t="s">
        <v>229</v>
      </c>
      <c r="C13" s="396">
        <v>1</v>
      </c>
      <c r="D13" s="396">
        <v>0</v>
      </c>
      <c r="E13" s="396">
        <v>1</v>
      </c>
      <c r="F13" s="396">
        <v>1</v>
      </c>
      <c r="G13" s="396">
        <v>0</v>
      </c>
      <c r="H13" s="396">
        <v>1</v>
      </c>
      <c r="I13" s="396">
        <v>1</v>
      </c>
      <c r="J13" s="396">
        <v>1</v>
      </c>
      <c r="K13" s="396">
        <v>0</v>
      </c>
      <c r="L13" s="396">
        <v>0</v>
      </c>
      <c r="M13" s="396">
        <v>0</v>
      </c>
      <c r="N13" s="396">
        <v>0</v>
      </c>
      <c r="O13" s="396">
        <v>0</v>
      </c>
      <c r="P13" s="396">
        <v>1</v>
      </c>
      <c r="Q13" s="396">
        <v>0</v>
      </c>
      <c r="R13" s="396">
        <v>0</v>
      </c>
      <c r="S13" s="396">
        <v>0</v>
      </c>
      <c r="T13" s="396">
        <v>0</v>
      </c>
      <c r="U13" s="396">
        <v>1</v>
      </c>
    </row>
    <row r="14" spans="1:21" s="386" customFormat="1" ht="15.75" customHeight="1">
      <c r="A14" s="397">
        <v>1</v>
      </c>
      <c r="B14" s="263" t="s">
        <v>230</v>
      </c>
      <c r="C14" s="394">
        <v>1</v>
      </c>
      <c r="D14" s="398"/>
      <c r="E14" s="398">
        <v>1</v>
      </c>
      <c r="F14" s="394">
        <v>1</v>
      </c>
      <c r="G14" s="398"/>
      <c r="H14" s="398">
        <v>1</v>
      </c>
      <c r="I14" s="394">
        <v>1</v>
      </c>
      <c r="J14" s="398">
        <v>1</v>
      </c>
      <c r="K14" s="398"/>
      <c r="L14" s="394">
        <v>0</v>
      </c>
      <c r="M14" s="398"/>
      <c r="N14" s="398"/>
      <c r="O14" s="398"/>
      <c r="P14" s="394">
        <v>1</v>
      </c>
      <c r="Q14" s="398"/>
      <c r="R14" s="398"/>
      <c r="S14" s="398"/>
      <c r="T14" s="398"/>
      <c r="U14" s="398">
        <v>1</v>
      </c>
    </row>
    <row r="15" spans="1:21" s="386" customFormat="1" ht="15.75" customHeight="1">
      <c r="A15" s="397">
        <v>2</v>
      </c>
      <c r="B15" s="263" t="s">
        <v>231</v>
      </c>
      <c r="C15" s="394">
        <v>0</v>
      </c>
      <c r="D15" s="398"/>
      <c r="E15" s="398"/>
      <c r="F15" s="394">
        <v>0</v>
      </c>
      <c r="G15" s="398"/>
      <c r="H15" s="398"/>
      <c r="I15" s="394">
        <v>0</v>
      </c>
      <c r="J15" s="398"/>
      <c r="K15" s="398"/>
      <c r="L15" s="394">
        <v>0</v>
      </c>
      <c r="M15" s="398"/>
      <c r="N15" s="398"/>
      <c r="O15" s="398"/>
      <c r="P15" s="394">
        <v>0</v>
      </c>
      <c r="Q15" s="398"/>
      <c r="R15" s="398"/>
      <c r="S15" s="398"/>
      <c r="T15" s="398"/>
      <c r="U15" s="398"/>
    </row>
    <row r="16" spans="1:21" s="386" customFormat="1" ht="15.75" customHeight="1">
      <c r="A16" s="397">
        <v>3</v>
      </c>
      <c r="B16" s="263" t="s">
        <v>232</v>
      </c>
      <c r="C16" s="394">
        <v>0</v>
      </c>
      <c r="D16" s="398"/>
      <c r="E16" s="398"/>
      <c r="F16" s="394">
        <v>0</v>
      </c>
      <c r="G16" s="398"/>
      <c r="H16" s="398"/>
      <c r="I16" s="394">
        <v>0</v>
      </c>
      <c r="J16" s="398"/>
      <c r="K16" s="398"/>
      <c r="L16" s="394">
        <v>0</v>
      </c>
      <c r="M16" s="398"/>
      <c r="N16" s="398"/>
      <c r="O16" s="398"/>
      <c r="P16" s="394">
        <v>0</v>
      </c>
      <c r="Q16" s="398"/>
      <c r="R16" s="398"/>
      <c r="S16" s="398"/>
      <c r="T16" s="398"/>
      <c r="U16" s="398"/>
    </row>
    <row r="17" spans="1:21" s="386" customFormat="1" ht="15.75" customHeight="1">
      <c r="A17" s="397">
        <v>4</v>
      </c>
      <c r="B17" s="263" t="s">
        <v>233</v>
      </c>
      <c r="C17" s="394">
        <v>0</v>
      </c>
      <c r="D17" s="398"/>
      <c r="E17" s="398"/>
      <c r="F17" s="394">
        <v>0</v>
      </c>
      <c r="G17" s="398"/>
      <c r="H17" s="398"/>
      <c r="I17" s="394">
        <v>0</v>
      </c>
      <c r="J17" s="398"/>
      <c r="K17" s="398"/>
      <c r="L17" s="394">
        <v>0</v>
      </c>
      <c r="M17" s="398"/>
      <c r="N17" s="398"/>
      <c r="O17" s="398"/>
      <c r="P17" s="394">
        <v>0</v>
      </c>
      <c r="Q17" s="398"/>
      <c r="R17" s="398"/>
      <c r="S17" s="398"/>
      <c r="T17" s="398"/>
      <c r="U17" s="398"/>
    </row>
    <row r="18" spans="1:21" s="386" customFormat="1" ht="15.75" customHeight="1">
      <c r="A18" s="397">
        <v>5</v>
      </c>
      <c r="B18" s="263" t="s">
        <v>234</v>
      </c>
      <c r="C18" s="394">
        <v>0</v>
      </c>
      <c r="D18" s="398"/>
      <c r="E18" s="398"/>
      <c r="F18" s="394">
        <v>0</v>
      </c>
      <c r="G18" s="398"/>
      <c r="H18" s="398"/>
      <c r="I18" s="394">
        <v>0</v>
      </c>
      <c r="J18" s="398"/>
      <c r="K18" s="398"/>
      <c r="L18" s="394">
        <v>0</v>
      </c>
      <c r="M18" s="398"/>
      <c r="N18" s="398"/>
      <c r="O18" s="398"/>
      <c r="P18" s="394">
        <v>0</v>
      </c>
      <c r="Q18" s="398"/>
      <c r="R18" s="398"/>
      <c r="S18" s="398"/>
      <c r="T18" s="398"/>
      <c r="U18" s="398"/>
    </row>
    <row r="19" spans="1:21" s="386" customFormat="1" ht="15.75" customHeight="1">
      <c r="A19" s="397">
        <v>6</v>
      </c>
      <c r="B19" s="263" t="s">
        <v>235</v>
      </c>
      <c r="C19" s="394">
        <v>0</v>
      </c>
      <c r="D19" s="398"/>
      <c r="E19" s="398"/>
      <c r="F19" s="394">
        <v>0</v>
      </c>
      <c r="G19" s="398"/>
      <c r="H19" s="398"/>
      <c r="I19" s="394">
        <v>0</v>
      </c>
      <c r="J19" s="398"/>
      <c r="K19" s="398"/>
      <c r="L19" s="394">
        <v>0</v>
      </c>
      <c r="M19" s="398"/>
      <c r="N19" s="398"/>
      <c r="O19" s="398"/>
      <c r="P19" s="394">
        <v>0</v>
      </c>
      <c r="Q19" s="398"/>
      <c r="R19" s="398"/>
      <c r="S19" s="398"/>
      <c r="T19" s="398"/>
      <c r="U19" s="398"/>
    </row>
    <row r="20" spans="1:21" s="386" customFormat="1" ht="15.75" customHeight="1">
      <c r="A20" s="397">
        <v>7</v>
      </c>
      <c r="B20" s="263" t="s">
        <v>236</v>
      </c>
      <c r="C20" s="394">
        <v>0</v>
      </c>
      <c r="D20" s="398"/>
      <c r="E20" s="398"/>
      <c r="F20" s="394">
        <v>0</v>
      </c>
      <c r="G20" s="398"/>
      <c r="H20" s="398"/>
      <c r="I20" s="394">
        <v>0</v>
      </c>
      <c r="J20" s="398"/>
      <c r="K20" s="398"/>
      <c r="L20" s="394">
        <v>0</v>
      </c>
      <c r="M20" s="398"/>
      <c r="N20" s="398"/>
      <c r="O20" s="398"/>
      <c r="P20" s="394">
        <v>0</v>
      </c>
      <c r="Q20" s="398"/>
      <c r="R20" s="398"/>
      <c r="S20" s="398"/>
      <c r="T20" s="398"/>
      <c r="U20" s="398"/>
    </row>
    <row r="21" spans="1:21" s="386" customFormat="1" ht="15.75" customHeight="1">
      <c r="A21" s="397">
        <v>8</v>
      </c>
      <c r="B21" s="263" t="s">
        <v>237</v>
      </c>
      <c r="C21" s="394">
        <v>0</v>
      </c>
      <c r="D21" s="398"/>
      <c r="E21" s="398"/>
      <c r="F21" s="394">
        <v>0</v>
      </c>
      <c r="G21" s="398"/>
      <c r="H21" s="398"/>
      <c r="I21" s="394">
        <v>0</v>
      </c>
      <c r="J21" s="398"/>
      <c r="K21" s="398"/>
      <c r="L21" s="394">
        <v>0</v>
      </c>
      <c r="M21" s="398"/>
      <c r="N21" s="398"/>
      <c r="O21" s="398"/>
      <c r="P21" s="394">
        <v>0</v>
      </c>
      <c r="Q21" s="398"/>
      <c r="R21" s="398"/>
      <c r="S21" s="398"/>
      <c r="T21" s="398"/>
      <c r="U21" s="398"/>
    </row>
    <row r="22" spans="1:21" s="386" customFormat="1" ht="15.75" customHeight="1">
      <c r="A22" s="397">
        <v>9</v>
      </c>
      <c r="B22" s="263" t="s">
        <v>239</v>
      </c>
      <c r="C22" s="394">
        <v>0</v>
      </c>
      <c r="D22" s="398"/>
      <c r="E22" s="398"/>
      <c r="F22" s="394">
        <v>0</v>
      </c>
      <c r="G22" s="398"/>
      <c r="H22" s="398"/>
      <c r="I22" s="394">
        <v>0</v>
      </c>
      <c r="J22" s="398"/>
      <c r="K22" s="398"/>
      <c r="L22" s="394">
        <v>0</v>
      </c>
      <c r="M22" s="398"/>
      <c r="N22" s="398"/>
      <c r="O22" s="398"/>
      <c r="P22" s="394">
        <v>0</v>
      </c>
      <c r="Q22" s="398"/>
      <c r="R22" s="398"/>
      <c r="S22" s="398"/>
      <c r="T22" s="398"/>
      <c r="U22" s="398"/>
    </row>
    <row r="23" spans="1:21" s="386" customFormat="1" ht="15.75" customHeight="1">
      <c r="A23" s="397">
        <v>10</v>
      </c>
      <c r="B23" s="263" t="s">
        <v>241</v>
      </c>
      <c r="C23" s="394">
        <v>0</v>
      </c>
      <c r="D23" s="398"/>
      <c r="E23" s="398"/>
      <c r="F23" s="394">
        <v>0</v>
      </c>
      <c r="G23" s="398"/>
      <c r="H23" s="398"/>
      <c r="I23" s="394">
        <v>0</v>
      </c>
      <c r="J23" s="398"/>
      <c r="K23" s="398"/>
      <c r="L23" s="394">
        <v>0</v>
      </c>
      <c r="M23" s="398"/>
      <c r="N23" s="398"/>
      <c r="O23" s="398"/>
      <c r="P23" s="394">
        <v>0</v>
      </c>
      <c r="Q23" s="398"/>
      <c r="R23" s="398"/>
      <c r="S23" s="398"/>
      <c r="T23" s="398"/>
      <c r="U23" s="398"/>
    </row>
    <row r="24" spans="1:21" ht="26.25" customHeight="1">
      <c r="A24" s="399"/>
      <c r="B24" s="935"/>
      <c r="C24" s="935"/>
      <c r="D24" s="935"/>
      <c r="E24" s="935"/>
      <c r="F24" s="935"/>
      <c r="G24" s="935"/>
      <c r="H24" s="400"/>
      <c r="I24" s="400"/>
      <c r="J24" s="400"/>
      <c r="K24" s="400"/>
      <c r="L24" s="400"/>
      <c r="M24" s="401"/>
      <c r="N24" s="912" t="str">
        <f>'Thong tin'!B8</f>
        <v>Kon Tum, ngày       tháng 04 năm 2019</v>
      </c>
      <c r="O24" s="912"/>
      <c r="P24" s="912"/>
      <c r="Q24" s="912"/>
      <c r="R24" s="912"/>
      <c r="S24" s="912"/>
      <c r="T24" s="912"/>
      <c r="U24" s="912"/>
    </row>
    <row r="25" spans="1:21" ht="18.75" customHeight="1">
      <c r="A25" s="399"/>
      <c r="B25" s="939" t="s">
        <v>366</v>
      </c>
      <c r="C25" s="939"/>
      <c r="D25" s="939"/>
      <c r="E25" s="939"/>
      <c r="F25" s="939"/>
      <c r="G25" s="402"/>
      <c r="H25" s="358"/>
      <c r="I25" s="358"/>
      <c r="J25" s="358"/>
      <c r="K25" s="358"/>
      <c r="L25" s="358"/>
      <c r="M25" s="403"/>
      <c r="N25" s="918" t="str">
        <f>'[11]Thong tin'!B7</f>
        <v>CỤC TRƯỞNG
</v>
      </c>
      <c r="O25" s="918"/>
      <c r="P25" s="918"/>
      <c r="Q25" s="918"/>
      <c r="R25" s="918"/>
      <c r="S25" s="918"/>
      <c r="T25" s="918"/>
      <c r="U25" s="918"/>
    </row>
    <row r="26" spans="1:21" ht="18.75" customHeight="1">
      <c r="A26" s="404"/>
      <c r="B26" s="940"/>
      <c r="C26" s="940"/>
      <c r="D26" s="940"/>
      <c r="E26" s="940"/>
      <c r="F26" s="940"/>
      <c r="G26" s="406"/>
      <c r="H26" s="406"/>
      <c r="I26" s="406"/>
      <c r="J26" s="406"/>
      <c r="K26" s="406"/>
      <c r="L26" s="406"/>
      <c r="M26" s="406"/>
      <c r="N26" s="941"/>
      <c r="O26" s="941"/>
      <c r="P26" s="941"/>
      <c r="Q26" s="941"/>
      <c r="R26" s="941"/>
      <c r="S26" s="941"/>
      <c r="T26" s="941"/>
      <c r="U26" s="941"/>
    </row>
    <row r="27" spans="2:21" ht="31.5" customHeight="1">
      <c r="B27" s="942"/>
      <c r="C27" s="942"/>
      <c r="D27" s="942"/>
      <c r="E27" s="942"/>
      <c r="F27" s="942"/>
      <c r="G27" s="403"/>
      <c r="H27" s="403"/>
      <c r="I27" s="403"/>
      <c r="J27" s="403"/>
      <c r="K27" s="403"/>
      <c r="L27" s="403"/>
      <c r="M27" s="403"/>
      <c r="N27" s="403"/>
      <c r="O27" s="403"/>
      <c r="P27" s="942"/>
      <c r="Q27" s="942"/>
      <c r="R27" s="942"/>
      <c r="S27" s="942"/>
      <c r="T27" s="403"/>
      <c r="U27" s="403"/>
    </row>
    <row r="28" spans="2:21" ht="18">
      <c r="B28" s="403"/>
      <c r="C28" s="403"/>
      <c r="D28" s="403"/>
      <c r="E28" s="403"/>
      <c r="F28" s="403"/>
      <c r="G28" s="403"/>
      <c r="H28" s="403"/>
      <c r="I28" s="403"/>
      <c r="J28" s="403"/>
      <c r="K28" s="403"/>
      <c r="L28" s="403"/>
      <c r="M28" s="403"/>
      <c r="N28" s="403"/>
      <c r="O28" s="403"/>
      <c r="P28" s="403"/>
      <c r="Q28" s="403"/>
      <c r="R28" s="403"/>
      <c r="S28" s="403"/>
      <c r="T28" s="403"/>
      <c r="U28" s="403"/>
    </row>
    <row r="29" spans="2:21" ht="18">
      <c r="B29" s="403"/>
      <c r="C29" s="403"/>
      <c r="D29" s="403"/>
      <c r="E29" s="403"/>
      <c r="F29" s="403"/>
      <c r="G29" s="403"/>
      <c r="H29" s="403"/>
      <c r="I29" s="403"/>
      <c r="J29" s="403"/>
      <c r="K29" s="403"/>
      <c r="L29" s="403"/>
      <c r="M29" s="403"/>
      <c r="N29" s="403"/>
      <c r="O29" s="403"/>
      <c r="P29" s="403"/>
      <c r="Q29" s="403"/>
      <c r="R29" s="403"/>
      <c r="S29" s="403"/>
      <c r="T29" s="403"/>
      <c r="U29" s="403"/>
    </row>
    <row r="30" spans="2:21" ht="18.75">
      <c r="B30" s="869" t="str">
        <f>'[11]Thong tin'!B5</f>
        <v>Phạm Anh Vũ</v>
      </c>
      <c r="C30" s="869"/>
      <c r="D30" s="869"/>
      <c r="E30" s="869"/>
      <c r="F30" s="869"/>
      <c r="G30" s="408"/>
      <c r="H30" s="408"/>
      <c r="I30" s="409"/>
      <c r="J30" s="409"/>
      <c r="K30" s="409"/>
      <c r="L30" s="409"/>
      <c r="M30" s="409"/>
      <c r="N30" s="843" t="str">
        <f>'[11]Thong tin'!B6</f>
        <v>Cao Minh Hoàng Tùng</v>
      </c>
      <c r="O30" s="843"/>
      <c r="P30" s="843"/>
      <c r="Q30" s="843"/>
      <c r="R30" s="843"/>
      <c r="S30" s="843"/>
      <c r="T30" s="843"/>
      <c r="U30" s="843"/>
    </row>
    <row r="31" ht="12.75" hidden="1"/>
    <row r="32" spans="1:20" ht="13.5" hidden="1">
      <c r="A32" s="410" t="s">
        <v>334</v>
      </c>
      <c r="O32" s="937"/>
      <c r="P32" s="937"/>
      <c r="Q32" s="937"/>
      <c r="R32" s="937"/>
      <c r="S32" s="937"/>
      <c r="T32" s="937"/>
    </row>
    <row r="33" spans="2:14" ht="12.75" customHeight="1" hidden="1">
      <c r="B33" s="938" t="s">
        <v>367</v>
      </c>
      <c r="C33" s="938"/>
      <c r="D33" s="938"/>
      <c r="E33" s="938"/>
      <c r="F33" s="938"/>
      <c r="G33" s="938"/>
      <c r="H33" s="938"/>
      <c r="I33" s="938"/>
      <c r="J33" s="938"/>
      <c r="K33" s="938"/>
      <c r="L33" s="411"/>
      <c r="M33" s="411"/>
      <c r="N33" s="411"/>
    </row>
    <row r="34" spans="1:14" ht="12.75" customHeight="1" hidden="1">
      <c r="A34" s="411"/>
      <c r="B34" s="412" t="s">
        <v>368</v>
      </c>
      <c r="C34" s="411"/>
      <c r="D34" s="411"/>
      <c r="E34" s="411"/>
      <c r="F34" s="411"/>
      <c r="G34" s="411"/>
      <c r="H34" s="411"/>
      <c r="I34" s="411"/>
      <c r="J34" s="411"/>
      <c r="K34" s="411"/>
      <c r="L34" s="411"/>
      <c r="M34" s="411"/>
      <c r="N34" s="411"/>
    </row>
    <row r="35" spans="2:14" ht="12.75" customHeight="1" hidden="1">
      <c r="B35" s="413" t="s">
        <v>369</v>
      </c>
      <c r="C35" s="360"/>
      <c r="D35" s="360"/>
      <c r="E35" s="360"/>
      <c r="F35" s="360"/>
      <c r="G35" s="360"/>
      <c r="H35" s="360"/>
      <c r="I35" s="360"/>
      <c r="J35" s="360"/>
      <c r="K35" s="360"/>
      <c r="L35" s="360"/>
      <c r="M35" s="360"/>
      <c r="N35" s="360"/>
    </row>
  </sheetData>
  <sheetProtection/>
  <mergeCells count="42">
    <mergeCell ref="B30:F30"/>
    <mergeCell ref="N30:U30"/>
    <mergeCell ref="O32:T32"/>
    <mergeCell ref="B33:K33"/>
    <mergeCell ref="B25:F25"/>
    <mergeCell ref="N25:U25"/>
    <mergeCell ref="B26:F26"/>
    <mergeCell ref="N26:U26"/>
    <mergeCell ref="B27:F27"/>
    <mergeCell ref="P27:S27"/>
    <mergeCell ref="A11:B11"/>
    <mergeCell ref="B24:G24"/>
    <mergeCell ref="N24:U24"/>
    <mergeCell ref="Q7:Q9"/>
    <mergeCell ref="R7:R9"/>
    <mergeCell ref="S7:S9"/>
    <mergeCell ref="T7:T9"/>
    <mergeCell ref="U7:U9"/>
    <mergeCell ref="C8:C9"/>
    <mergeCell ref="D8:E8"/>
    <mergeCell ref="F8:F9"/>
    <mergeCell ref="G8:H8"/>
    <mergeCell ref="I8:I9"/>
    <mergeCell ref="J8:K8"/>
    <mergeCell ref="L8:L9"/>
    <mergeCell ref="M8:O8"/>
    <mergeCell ref="A5:B9"/>
    <mergeCell ref="C5:E7"/>
    <mergeCell ref="F5:O5"/>
    <mergeCell ref="P5:U5"/>
    <mergeCell ref="F6:H7"/>
    <mergeCell ref="I6:O6"/>
    <mergeCell ref="P6:P9"/>
    <mergeCell ref="Q6:U6"/>
    <mergeCell ref="I7:K7"/>
    <mergeCell ref="L7:O7"/>
    <mergeCell ref="F1:N2"/>
    <mergeCell ref="P1:U1"/>
    <mergeCell ref="A2:D2"/>
    <mergeCell ref="P2:U2"/>
    <mergeCell ref="A3:D3"/>
    <mergeCell ref="F3:N3"/>
  </mergeCells>
  <printOptions horizontalCentered="1"/>
  <pageMargins left="0.33" right="0.22" top="0.29" bottom="0.21" header="0.13" footer="0.15"/>
  <pageSetup horizontalDpi="600" verticalDpi="600" orientation="landscape" paperSize="9" scale="90" r:id="rId4"/>
  <drawing r:id="rId3"/>
  <legacyDrawing r:id="rId2"/>
</worksheet>
</file>

<file path=xl/worksheets/sheet18.xml><?xml version="1.0" encoding="utf-8"?>
<worksheet xmlns="http://schemas.openxmlformats.org/spreadsheetml/2006/main" xmlns:r="http://schemas.openxmlformats.org/officeDocument/2006/relationships">
  <sheetPr>
    <tabColor indexed="57"/>
  </sheetPr>
  <dimension ref="A1:U37"/>
  <sheetViews>
    <sheetView showZeros="0" zoomScale="115" zoomScaleNormal="115" zoomScaleSheetLayoutView="100" zoomScalePageLayoutView="0" workbookViewId="0" topLeftCell="A7">
      <selection activeCell="J11" sqref="J11"/>
    </sheetView>
  </sheetViews>
  <sheetFormatPr defaultColWidth="8.796875" defaultRowHeight="15"/>
  <cols>
    <col min="1" max="1" width="3.59765625" style="360" customWidth="1"/>
    <col min="2" max="2" width="27.59765625" style="360" customWidth="1"/>
    <col min="3" max="3" width="8.09765625" style="360" customWidth="1"/>
    <col min="4" max="4" width="6.8984375" style="360" customWidth="1"/>
    <col min="5" max="8" width="5" style="360" customWidth="1"/>
    <col min="9" max="9" width="4.69921875" style="360" customWidth="1"/>
    <col min="10" max="10" width="5" style="360" customWidth="1"/>
    <col min="11" max="11" width="5.69921875" style="360" customWidth="1"/>
    <col min="12" max="12" width="5.3984375" style="360" customWidth="1"/>
    <col min="13" max="13" width="5" style="360" customWidth="1"/>
    <col min="14" max="14" width="5.3984375" style="360" customWidth="1"/>
    <col min="15" max="15" width="5" style="360" customWidth="1"/>
    <col min="16" max="16" width="5.69921875" style="360" customWidth="1"/>
    <col min="17" max="20" width="5" style="360" customWidth="1"/>
    <col min="21" max="21" width="0" style="360" hidden="1" customWidth="1"/>
    <col min="22" max="16384" width="9" style="360" customWidth="1"/>
  </cols>
  <sheetData>
    <row r="1" spans="1:21" ht="16.5" customHeight="1">
      <c r="A1" s="847" t="s">
        <v>370</v>
      </c>
      <c r="B1" s="847"/>
      <c r="C1" s="276"/>
      <c r="D1" s="898" t="s">
        <v>371</v>
      </c>
      <c r="E1" s="943"/>
      <c r="F1" s="943"/>
      <c r="G1" s="943"/>
      <c r="H1" s="943"/>
      <c r="I1" s="943"/>
      <c r="J1" s="943"/>
      <c r="K1" s="943"/>
      <c r="L1" s="943"/>
      <c r="M1" s="943"/>
      <c r="N1" s="943"/>
      <c r="O1" s="414"/>
      <c r="P1" s="332" t="s">
        <v>289</v>
      </c>
      <c r="Q1" s="415"/>
      <c r="R1" s="415"/>
      <c r="S1" s="415"/>
      <c r="T1" s="415"/>
      <c r="U1" s="414"/>
    </row>
    <row r="2" spans="1:21" ht="16.5" customHeight="1">
      <c r="A2" s="851" t="s">
        <v>75</v>
      </c>
      <c r="B2" s="851"/>
      <c r="C2" s="851"/>
      <c r="D2" s="943"/>
      <c r="E2" s="943"/>
      <c r="F2" s="943"/>
      <c r="G2" s="943"/>
      <c r="H2" s="943"/>
      <c r="I2" s="943"/>
      <c r="J2" s="943"/>
      <c r="K2" s="943"/>
      <c r="L2" s="943"/>
      <c r="M2" s="943"/>
      <c r="N2" s="943"/>
      <c r="O2" s="414"/>
      <c r="P2" s="899" t="str">
        <f>'[11]Thong tin'!B4</f>
        <v>Cục THADS tỉnh Kon Tum</v>
      </c>
      <c r="Q2" s="899"/>
      <c r="R2" s="899"/>
      <c r="S2" s="899"/>
      <c r="T2" s="899"/>
      <c r="U2" s="414"/>
    </row>
    <row r="3" spans="1:21" ht="16.5" customHeight="1">
      <c r="A3" s="278" t="s">
        <v>77</v>
      </c>
      <c r="B3" s="278"/>
      <c r="C3" s="246"/>
      <c r="D3" s="900" t="str">
        <f>'Thong tin'!B3</f>
        <v>6 tháng / năm 2019</v>
      </c>
      <c r="E3" s="900"/>
      <c r="F3" s="900"/>
      <c r="G3" s="900"/>
      <c r="H3" s="900"/>
      <c r="I3" s="900"/>
      <c r="J3" s="900"/>
      <c r="K3" s="900"/>
      <c r="L3" s="900"/>
      <c r="M3" s="900"/>
      <c r="N3" s="900"/>
      <c r="O3" s="414"/>
      <c r="P3" s="416" t="s">
        <v>214</v>
      </c>
      <c r="Q3" s="417"/>
      <c r="R3" s="417"/>
      <c r="S3" s="417"/>
      <c r="T3" s="417"/>
      <c r="U3" s="414"/>
    </row>
    <row r="4" spans="1:21" ht="16.5" customHeight="1">
      <c r="A4" s="854" t="s">
        <v>270</v>
      </c>
      <c r="B4" s="854"/>
      <c r="C4" s="854"/>
      <c r="D4" s="944"/>
      <c r="E4" s="944"/>
      <c r="F4" s="944"/>
      <c r="G4" s="944"/>
      <c r="H4" s="944"/>
      <c r="I4" s="944"/>
      <c r="J4" s="944"/>
      <c r="K4" s="944"/>
      <c r="L4" s="944"/>
      <c r="M4" s="944"/>
      <c r="N4" s="944"/>
      <c r="O4" s="414"/>
      <c r="P4" s="899" t="s">
        <v>271</v>
      </c>
      <c r="Q4" s="899"/>
      <c r="R4" s="899"/>
      <c r="S4" s="899"/>
      <c r="T4" s="899"/>
      <c r="U4" s="414"/>
    </row>
    <row r="5" spans="12:21" ht="16.5" customHeight="1">
      <c r="L5" s="418"/>
      <c r="M5" s="418"/>
      <c r="N5" s="418"/>
      <c r="O5" s="419"/>
      <c r="P5" s="420" t="s">
        <v>372</v>
      </c>
      <c r="Q5" s="419"/>
      <c r="R5" s="419"/>
      <c r="S5" s="419"/>
      <c r="T5" s="419"/>
      <c r="U5" s="415"/>
    </row>
    <row r="6" spans="1:21" ht="15.75" customHeight="1">
      <c r="A6" s="926" t="s">
        <v>2</v>
      </c>
      <c r="B6" s="927"/>
      <c r="C6" s="949" t="s">
        <v>373</v>
      </c>
      <c r="D6" s="950" t="s">
        <v>374</v>
      </c>
      <c r="E6" s="951"/>
      <c r="F6" s="951"/>
      <c r="G6" s="951"/>
      <c r="H6" s="951"/>
      <c r="I6" s="951"/>
      <c r="J6" s="951"/>
      <c r="K6" s="951"/>
      <c r="L6" s="951"/>
      <c r="M6" s="951"/>
      <c r="N6" s="951"/>
      <c r="O6" s="951"/>
      <c r="P6" s="951"/>
      <c r="Q6" s="951"/>
      <c r="R6" s="951"/>
      <c r="S6" s="951"/>
      <c r="T6" s="949" t="s">
        <v>375</v>
      </c>
      <c r="U6" s="422"/>
    </row>
    <row r="7" spans="1:20" s="423" customFormat="1" ht="12.75" customHeight="1">
      <c r="A7" s="928"/>
      <c r="B7" s="929"/>
      <c r="C7" s="949"/>
      <c r="D7" s="952" t="s">
        <v>346</v>
      </c>
      <c r="E7" s="951" t="s">
        <v>93</v>
      </c>
      <c r="F7" s="951"/>
      <c r="G7" s="951"/>
      <c r="H7" s="951"/>
      <c r="I7" s="951"/>
      <c r="J7" s="951"/>
      <c r="K7" s="951"/>
      <c r="L7" s="951"/>
      <c r="M7" s="951"/>
      <c r="N7" s="951"/>
      <c r="O7" s="951"/>
      <c r="P7" s="951"/>
      <c r="Q7" s="951"/>
      <c r="R7" s="951"/>
      <c r="S7" s="951"/>
      <c r="T7" s="949"/>
    </row>
    <row r="8" spans="1:21" s="423" customFormat="1" ht="43.5" customHeight="1">
      <c r="A8" s="928"/>
      <c r="B8" s="929"/>
      <c r="C8" s="949"/>
      <c r="D8" s="953"/>
      <c r="E8" s="955" t="s">
        <v>376</v>
      </c>
      <c r="F8" s="949"/>
      <c r="G8" s="949"/>
      <c r="H8" s="949" t="s">
        <v>377</v>
      </c>
      <c r="I8" s="949"/>
      <c r="J8" s="949"/>
      <c r="K8" s="949" t="s">
        <v>378</v>
      </c>
      <c r="L8" s="949"/>
      <c r="M8" s="949" t="s">
        <v>379</v>
      </c>
      <c r="N8" s="949"/>
      <c r="O8" s="949"/>
      <c r="P8" s="949" t="s">
        <v>380</v>
      </c>
      <c r="Q8" s="949" t="s">
        <v>381</v>
      </c>
      <c r="R8" s="949" t="s">
        <v>382</v>
      </c>
      <c r="S8" s="956" t="s">
        <v>383</v>
      </c>
      <c r="T8" s="949"/>
      <c r="U8" s="957" t="s">
        <v>384</v>
      </c>
    </row>
    <row r="9" spans="1:21" s="423" customFormat="1" ht="44.25" customHeight="1">
      <c r="A9" s="947"/>
      <c r="B9" s="948"/>
      <c r="C9" s="949"/>
      <c r="D9" s="954"/>
      <c r="E9" s="424" t="s">
        <v>385</v>
      </c>
      <c r="F9" s="421" t="s">
        <v>386</v>
      </c>
      <c r="G9" s="421" t="s">
        <v>387</v>
      </c>
      <c r="H9" s="421" t="s">
        <v>388</v>
      </c>
      <c r="I9" s="421" t="s">
        <v>389</v>
      </c>
      <c r="J9" s="421" t="s">
        <v>390</v>
      </c>
      <c r="K9" s="421" t="s">
        <v>386</v>
      </c>
      <c r="L9" s="421" t="s">
        <v>391</v>
      </c>
      <c r="M9" s="421" t="s">
        <v>392</v>
      </c>
      <c r="N9" s="421" t="s">
        <v>393</v>
      </c>
      <c r="O9" s="421" t="s">
        <v>394</v>
      </c>
      <c r="P9" s="949"/>
      <c r="Q9" s="949"/>
      <c r="R9" s="949"/>
      <c r="S9" s="956"/>
      <c r="T9" s="949"/>
      <c r="U9" s="958"/>
    </row>
    <row r="10" spans="1:21" s="426" customFormat="1" ht="15.75" customHeight="1">
      <c r="A10" s="945" t="s">
        <v>0</v>
      </c>
      <c r="B10" s="946"/>
      <c r="C10" s="425">
        <v>1</v>
      </c>
      <c r="D10" s="425">
        <v>2</v>
      </c>
      <c r="E10" s="425">
        <v>3</v>
      </c>
      <c r="F10" s="425">
        <v>4</v>
      </c>
      <c r="G10" s="425">
        <v>5</v>
      </c>
      <c r="H10" s="425">
        <v>6</v>
      </c>
      <c r="I10" s="425">
        <v>7</v>
      </c>
      <c r="J10" s="425">
        <v>8</v>
      </c>
      <c r="K10" s="425">
        <v>9</v>
      </c>
      <c r="L10" s="425">
        <v>10</v>
      </c>
      <c r="M10" s="425">
        <v>11</v>
      </c>
      <c r="N10" s="425">
        <v>12</v>
      </c>
      <c r="O10" s="425">
        <v>13</v>
      </c>
      <c r="P10" s="425">
        <v>14</v>
      </c>
      <c r="Q10" s="425">
        <v>15</v>
      </c>
      <c r="R10" s="425">
        <v>16</v>
      </c>
      <c r="S10" s="425">
        <v>17</v>
      </c>
      <c r="T10" s="425">
        <v>18</v>
      </c>
      <c r="U10" s="958"/>
    </row>
    <row r="11" spans="1:21" s="426" customFormat="1" ht="15.75" customHeight="1">
      <c r="A11" s="961" t="s">
        <v>395</v>
      </c>
      <c r="B11" s="962"/>
      <c r="C11" s="597">
        <v>98</v>
      </c>
      <c r="D11" s="598">
        <v>102</v>
      </c>
      <c r="E11" s="597">
        <v>1</v>
      </c>
      <c r="F11" s="597">
        <v>9</v>
      </c>
      <c r="G11" s="597">
        <v>38</v>
      </c>
      <c r="H11" s="597">
        <v>0</v>
      </c>
      <c r="I11" s="597">
        <v>0</v>
      </c>
      <c r="J11" s="597">
        <v>6</v>
      </c>
      <c r="K11" s="597">
        <v>11</v>
      </c>
      <c r="L11" s="597">
        <v>7</v>
      </c>
      <c r="M11" s="597">
        <v>0</v>
      </c>
      <c r="N11" s="597">
        <v>1</v>
      </c>
      <c r="O11" s="597">
        <v>4</v>
      </c>
      <c r="P11" s="597">
        <v>1</v>
      </c>
      <c r="Q11" s="597">
        <v>12</v>
      </c>
      <c r="R11" s="597">
        <v>0</v>
      </c>
      <c r="S11" s="597">
        <v>12</v>
      </c>
      <c r="T11" s="597">
        <v>0</v>
      </c>
      <c r="U11" s="428">
        <f>D11-'[15]Báo cáo chất lượng CB Mẫu 14'!C14</f>
        <v>-20</v>
      </c>
    </row>
    <row r="12" spans="1:21" s="426" customFormat="1" ht="15.75" customHeight="1">
      <c r="A12" s="429" t="s">
        <v>9</v>
      </c>
      <c r="B12" s="346" t="s">
        <v>264</v>
      </c>
      <c r="C12" s="599">
        <v>22</v>
      </c>
      <c r="D12" s="432">
        <v>23</v>
      </c>
      <c r="E12" s="586">
        <v>1</v>
      </c>
      <c r="F12" s="586">
        <v>5</v>
      </c>
      <c r="G12" s="586">
        <v>4</v>
      </c>
      <c r="H12" s="586"/>
      <c r="I12" s="586"/>
      <c r="J12" s="586">
        <v>3</v>
      </c>
      <c r="K12" s="586">
        <v>2</v>
      </c>
      <c r="L12" s="586">
        <v>2</v>
      </c>
      <c r="M12" s="586"/>
      <c r="N12" s="586">
        <v>1</v>
      </c>
      <c r="O12" s="586">
        <v>1</v>
      </c>
      <c r="P12" s="586">
        <v>1</v>
      </c>
      <c r="Q12" s="586">
        <v>2</v>
      </c>
      <c r="R12" s="586"/>
      <c r="S12" s="586">
        <v>1</v>
      </c>
      <c r="T12" s="588"/>
      <c r="U12" s="428">
        <f>D12-'[15]Báo cáo chất lượng CB Mẫu 14'!C15</f>
        <v>-2</v>
      </c>
    </row>
    <row r="13" spans="1:21" s="426" customFormat="1" ht="15.75" customHeight="1">
      <c r="A13" s="433" t="s">
        <v>10</v>
      </c>
      <c r="B13" s="351" t="s">
        <v>229</v>
      </c>
      <c r="C13" s="600">
        <v>76</v>
      </c>
      <c r="D13" s="601">
        <v>79</v>
      </c>
      <c r="E13" s="600">
        <v>0</v>
      </c>
      <c r="F13" s="600">
        <v>4</v>
      </c>
      <c r="G13" s="600">
        <v>34</v>
      </c>
      <c r="H13" s="600">
        <v>0</v>
      </c>
      <c r="I13" s="600">
        <v>0</v>
      </c>
      <c r="J13" s="600">
        <v>3</v>
      </c>
      <c r="K13" s="600">
        <v>9</v>
      </c>
      <c r="L13" s="600">
        <v>5</v>
      </c>
      <c r="M13" s="600">
        <v>0</v>
      </c>
      <c r="N13" s="600">
        <v>0</v>
      </c>
      <c r="O13" s="600">
        <v>3</v>
      </c>
      <c r="P13" s="600">
        <v>0</v>
      </c>
      <c r="Q13" s="600">
        <v>10</v>
      </c>
      <c r="R13" s="600">
        <v>0</v>
      </c>
      <c r="S13" s="600">
        <v>11</v>
      </c>
      <c r="T13" s="600">
        <v>0</v>
      </c>
      <c r="U13" s="428">
        <f>D13-'[15]Báo cáo chất lượng CB Mẫu 14'!C16</f>
        <v>-18</v>
      </c>
    </row>
    <row r="14" spans="1:21" s="426" customFormat="1" ht="15.75" customHeight="1">
      <c r="A14" s="435" t="s">
        <v>101</v>
      </c>
      <c r="B14" s="263" t="s">
        <v>230</v>
      </c>
      <c r="C14" s="599">
        <v>16</v>
      </c>
      <c r="D14" s="432">
        <v>17</v>
      </c>
      <c r="E14" s="586"/>
      <c r="F14" s="586">
        <v>1</v>
      </c>
      <c r="G14" s="586">
        <v>7</v>
      </c>
      <c r="H14" s="586"/>
      <c r="I14" s="586"/>
      <c r="J14" s="589">
        <v>1</v>
      </c>
      <c r="K14" s="586">
        <v>4</v>
      </c>
      <c r="L14" s="586">
        <v>1</v>
      </c>
      <c r="M14" s="586"/>
      <c r="N14" s="586"/>
      <c r="O14" s="586"/>
      <c r="P14" s="586"/>
      <c r="Q14" s="586">
        <v>2</v>
      </c>
      <c r="R14" s="586"/>
      <c r="S14" s="586">
        <v>1</v>
      </c>
      <c r="T14" s="588"/>
      <c r="U14" s="428">
        <f>D14-'[15]Báo cáo chất lượng CB Mẫu 14'!C17</f>
        <v>9</v>
      </c>
    </row>
    <row r="15" spans="1:21" s="426" customFormat="1" ht="15.75" customHeight="1">
      <c r="A15" s="435" t="s">
        <v>108</v>
      </c>
      <c r="B15" s="263" t="s">
        <v>231</v>
      </c>
      <c r="C15" s="599">
        <v>11</v>
      </c>
      <c r="D15" s="432">
        <v>11</v>
      </c>
      <c r="E15" s="586"/>
      <c r="F15" s="586"/>
      <c r="G15" s="590">
        <v>6</v>
      </c>
      <c r="H15" s="586"/>
      <c r="I15" s="586"/>
      <c r="J15" s="586">
        <v>1</v>
      </c>
      <c r="K15" s="586"/>
      <c r="L15" s="586">
        <v>1</v>
      </c>
      <c r="M15" s="586"/>
      <c r="N15" s="586"/>
      <c r="O15" s="586"/>
      <c r="P15" s="586"/>
      <c r="Q15" s="586">
        <v>1</v>
      </c>
      <c r="R15" s="586"/>
      <c r="S15" s="586">
        <v>2</v>
      </c>
      <c r="T15" s="588"/>
      <c r="U15" s="428">
        <f>D15-'[15]Báo cáo chất lượng CB Mẫu 14'!C18</f>
        <v>4</v>
      </c>
    </row>
    <row r="16" spans="1:21" s="426" customFormat="1" ht="15.75" customHeight="1">
      <c r="A16" s="435" t="s">
        <v>120</v>
      </c>
      <c r="B16" s="263" t="s">
        <v>232</v>
      </c>
      <c r="C16" s="599">
        <v>7</v>
      </c>
      <c r="D16" s="432">
        <v>8</v>
      </c>
      <c r="E16" s="591"/>
      <c r="F16" s="586"/>
      <c r="G16" s="590">
        <v>2</v>
      </c>
      <c r="H16" s="586"/>
      <c r="I16" s="586"/>
      <c r="J16" s="586"/>
      <c r="K16" s="586">
        <v>2</v>
      </c>
      <c r="L16" s="586">
        <v>1</v>
      </c>
      <c r="M16" s="586"/>
      <c r="N16" s="586"/>
      <c r="O16" s="586">
        <v>1</v>
      </c>
      <c r="P16" s="586"/>
      <c r="Q16" s="586">
        <v>1</v>
      </c>
      <c r="R16" s="586"/>
      <c r="S16" s="586">
        <v>1</v>
      </c>
      <c r="T16" s="592"/>
      <c r="U16" s="428">
        <f>D16-'[15]Báo cáo chất lượng CB Mẫu 14'!C19</f>
        <v>-6</v>
      </c>
    </row>
    <row r="17" spans="1:21" s="426" customFormat="1" ht="15.75" customHeight="1">
      <c r="A17" s="435" t="s">
        <v>123</v>
      </c>
      <c r="B17" s="263" t="s">
        <v>233</v>
      </c>
      <c r="C17" s="599">
        <v>10</v>
      </c>
      <c r="D17" s="432">
        <v>11</v>
      </c>
      <c r="E17" s="586"/>
      <c r="F17" s="586">
        <v>2</v>
      </c>
      <c r="G17" s="590">
        <v>4</v>
      </c>
      <c r="H17" s="586"/>
      <c r="I17" s="586"/>
      <c r="J17" s="586"/>
      <c r="K17" s="586">
        <v>2</v>
      </c>
      <c r="L17" s="586"/>
      <c r="M17" s="586"/>
      <c r="N17" s="586"/>
      <c r="O17" s="586">
        <v>1</v>
      </c>
      <c r="P17" s="586"/>
      <c r="Q17" s="586">
        <v>1</v>
      </c>
      <c r="R17" s="586"/>
      <c r="S17" s="586">
        <v>1</v>
      </c>
      <c r="T17" s="592"/>
      <c r="U17" s="428">
        <f>D17-'[15]Báo cáo chất lượng CB Mẫu 14'!C20</f>
        <v>4</v>
      </c>
    </row>
    <row r="18" spans="1:21" s="426" customFormat="1" ht="15.75" customHeight="1">
      <c r="A18" s="435" t="s">
        <v>128</v>
      </c>
      <c r="B18" s="263" t="s">
        <v>234</v>
      </c>
      <c r="C18" s="599">
        <v>6</v>
      </c>
      <c r="D18" s="432">
        <v>6</v>
      </c>
      <c r="E18" s="586"/>
      <c r="F18" s="586"/>
      <c r="G18" s="590">
        <v>3</v>
      </c>
      <c r="H18" s="586"/>
      <c r="I18" s="586"/>
      <c r="J18" s="586">
        <v>1</v>
      </c>
      <c r="K18" s="586"/>
      <c r="L18" s="586"/>
      <c r="M18" s="586"/>
      <c r="N18" s="586"/>
      <c r="O18" s="586"/>
      <c r="P18" s="586"/>
      <c r="Q18" s="586">
        <v>1</v>
      </c>
      <c r="R18" s="586"/>
      <c r="S18" s="586">
        <v>1</v>
      </c>
      <c r="T18" s="588"/>
      <c r="U18" s="428"/>
    </row>
    <row r="19" spans="1:21" s="426" customFormat="1" ht="17.25" customHeight="1">
      <c r="A19" s="435" t="s">
        <v>227</v>
      </c>
      <c r="B19" s="263" t="s">
        <v>235</v>
      </c>
      <c r="C19" s="599">
        <v>6</v>
      </c>
      <c r="D19" s="432">
        <v>6</v>
      </c>
      <c r="E19" s="586"/>
      <c r="F19" s="586"/>
      <c r="G19" s="586">
        <v>3</v>
      </c>
      <c r="H19" s="586"/>
      <c r="I19" s="586"/>
      <c r="J19" s="586"/>
      <c r="K19" s="586"/>
      <c r="L19" s="586">
        <v>1</v>
      </c>
      <c r="M19" s="586"/>
      <c r="N19" s="586"/>
      <c r="O19" s="586"/>
      <c r="P19" s="586"/>
      <c r="Q19" s="586">
        <v>1</v>
      </c>
      <c r="R19" s="586"/>
      <c r="S19" s="586">
        <v>1</v>
      </c>
      <c r="T19" s="588"/>
      <c r="U19" s="428">
        <f>D19-'[15]Báo cáo chất lượng CB Mẫu 14'!C21</f>
        <v>-2</v>
      </c>
    </row>
    <row r="20" spans="1:21" s="426" customFormat="1" ht="17.25" customHeight="1">
      <c r="A20" s="435" t="s">
        <v>195</v>
      </c>
      <c r="B20" s="263" t="s">
        <v>236</v>
      </c>
      <c r="C20" s="599">
        <v>6</v>
      </c>
      <c r="D20" s="432">
        <v>6</v>
      </c>
      <c r="E20" s="586"/>
      <c r="F20" s="586"/>
      <c r="G20" s="590">
        <v>4</v>
      </c>
      <c r="H20" s="586"/>
      <c r="I20" s="586"/>
      <c r="J20" s="586"/>
      <c r="K20" s="586"/>
      <c r="L20" s="586"/>
      <c r="M20" s="586"/>
      <c r="N20" s="586"/>
      <c r="O20" s="586"/>
      <c r="P20" s="586"/>
      <c r="Q20" s="586">
        <v>1</v>
      </c>
      <c r="R20" s="586"/>
      <c r="S20" s="586">
        <v>1</v>
      </c>
      <c r="T20" s="588"/>
      <c r="U20" s="428"/>
    </row>
    <row r="21" spans="1:21" s="426" customFormat="1" ht="17.25" customHeight="1">
      <c r="A21" s="435" t="s">
        <v>228</v>
      </c>
      <c r="B21" s="263" t="s">
        <v>237</v>
      </c>
      <c r="C21" s="599">
        <v>6</v>
      </c>
      <c r="D21" s="432">
        <v>6</v>
      </c>
      <c r="E21" s="593"/>
      <c r="F21" s="593">
        <v>1</v>
      </c>
      <c r="G21" s="594">
        <v>1</v>
      </c>
      <c r="H21" s="593"/>
      <c r="I21" s="593"/>
      <c r="J21" s="593"/>
      <c r="K21" s="593">
        <v>1</v>
      </c>
      <c r="L21" s="593"/>
      <c r="M21" s="593"/>
      <c r="N21" s="593"/>
      <c r="O21" s="593"/>
      <c r="P21" s="593"/>
      <c r="Q21" s="593">
        <v>1</v>
      </c>
      <c r="R21" s="593"/>
      <c r="S21" s="593">
        <v>2</v>
      </c>
      <c r="T21" s="595"/>
      <c r="U21" s="428"/>
    </row>
    <row r="22" spans="1:21" s="426" customFormat="1" ht="15.75" customHeight="1">
      <c r="A22" s="435" t="s">
        <v>247</v>
      </c>
      <c r="B22" s="263" t="s">
        <v>239</v>
      </c>
      <c r="C22" s="599">
        <v>4</v>
      </c>
      <c r="D22" s="432">
        <v>4</v>
      </c>
      <c r="E22" s="591"/>
      <c r="F22" s="586"/>
      <c r="G22" s="590">
        <v>2</v>
      </c>
      <c r="H22" s="586"/>
      <c r="I22" s="586"/>
      <c r="J22" s="586"/>
      <c r="K22" s="586"/>
      <c r="L22" s="586"/>
      <c r="M22" s="586"/>
      <c r="N22" s="586"/>
      <c r="O22" s="586">
        <v>1</v>
      </c>
      <c r="P22" s="586"/>
      <c r="Q22" s="586">
        <v>1</v>
      </c>
      <c r="R22" s="586"/>
      <c r="S22" s="586"/>
      <c r="T22" s="596"/>
      <c r="U22" s="428">
        <f>D22-'[15]Báo cáo chất lượng CB Mẫu 14'!C22</f>
        <v>-6</v>
      </c>
    </row>
    <row r="23" spans="1:21" s="426" customFormat="1" ht="15.75" customHeight="1">
      <c r="A23" s="435" t="s">
        <v>246</v>
      </c>
      <c r="B23" s="263" t="s">
        <v>241</v>
      </c>
      <c r="C23" s="599">
        <v>4</v>
      </c>
      <c r="D23" s="432">
        <v>4</v>
      </c>
      <c r="E23" s="588"/>
      <c r="F23" s="588"/>
      <c r="G23" s="586">
        <v>2</v>
      </c>
      <c r="H23" s="588"/>
      <c r="I23" s="588"/>
      <c r="J23" s="588"/>
      <c r="K23" s="588"/>
      <c r="L23" s="588">
        <v>1</v>
      </c>
      <c r="M23" s="588"/>
      <c r="N23" s="588"/>
      <c r="O23" s="588"/>
      <c r="P23" s="588"/>
      <c r="Q23" s="588"/>
      <c r="R23" s="588"/>
      <c r="S23" s="588">
        <v>1</v>
      </c>
      <c r="T23" s="588"/>
      <c r="U23" s="428">
        <f>D23-'[15]Báo cáo chất lượng CB Mẫu 14'!C23</f>
        <v>-3</v>
      </c>
    </row>
    <row r="24" ht="6" customHeight="1"/>
    <row r="25" spans="1:20" s="328" customFormat="1" ht="15.75" customHeight="1">
      <c r="A25" s="436"/>
      <c r="B25" s="963"/>
      <c r="C25" s="963"/>
      <c r="D25" s="963"/>
      <c r="E25" s="963"/>
      <c r="F25" s="437"/>
      <c r="G25" s="437"/>
      <c r="H25" s="437"/>
      <c r="I25" s="437"/>
      <c r="J25" s="437"/>
      <c r="K25" s="437" t="s">
        <v>396</v>
      </c>
      <c r="L25" s="409"/>
      <c r="M25" s="964" t="str">
        <f>'Thong tin'!B8</f>
        <v>Kon Tum, ngày       tháng 04 năm 2019</v>
      </c>
      <c r="N25" s="964"/>
      <c r="O25" s="964"/>
      <c r="P25" s="964"/>
      <c r="Q25" s="964"/>
      <c r="R25" s="964"/>
      <c r="S25" s="964"/>
      <c r="T25" s="964"/>
    </row>
    <row r="26" spans="1:20" s="328" customFormat="1" ht="18.75" customHeight="1">
      <c r="A26" s="436"/>
      <c r="B26" s="965" t="s">
        <v>397</v>
      </c>
      <c r="C26" s="965"/>
      <c r="D26" s="965"/>
      <c r="E26" s="438"/>
      <c r="F26" s="439"/>
      <c r="G26" s="439"/>
      <c r="H26" s="439"/>
      <c r="I26" s="439"/>
      <c r="J26" s="439"/>
      <c r="K26" s="439"/>
      <c r="L26" s="409"/>
      <c r="M26" s="918" t="str">
        <f>'[11]Thong tin'!B7</f>
        <v>CỤC TRƯỞNG
</v>
      </c>
      <c r="N26" s="918"/>
      <c r="O26" s="918"/>
      <c r="P26" s="918"/>
      <c r="Q26" s="918"/>
      <c r="R26" s="918"/>
      <c r="S26" s="918"/>
      <c r="T26" s="918"/>
    </row>
    <row r="27" spans="1:20" s="328" customFormat="1" ht="18.75">
      <c r="A27" s="360"/>
      <c r="B27" s="940"/>
      <c r="C27" s="940"/>
      <c r="D27" s="940"/>
      <c r="E27" s="440"/>
      <c r="F27" s="440"/>
      <c r="G27" s="440"/>
      <c r="H27" s="440"/>
      <c r="I27" s="440"/>
      <c r="J27" s="440"/>
      <c r="K27" s="440"/>
      <c r="L27" s="440"/>
      <c r="M27" s="918"/>
      <c r="N27" s="918"/>
      <c r="O27" s="918"/>
      <c r="P27" s="918"/>
      <c r="Q27" s="918"/>
      <c r="R27" s="918"/>
      <c r="S27" s="918"/>
      <c r="T27" s="918"/>
    </row>
    <row r="28" spans="1:20" s="328" customFormat="1" ht="18.75">
      <c r="A28" s="360"/>
      <c r="B28" s="440"/>
      <c r="C28" s="440"/>
      <c r="D28" s="440"/>
      <c r="E28" s="440"/>
      <c r="F28" s="440"/>
      <c r="G28" s="440"/>
      <c r="H28" s="440"/>
      <c r="I28" s="440"/>
      <c r="J28" s="440"/>
      <c r="K28" s="440"/>
      <c r="L28" s="440"/>
      <c r="M28" s="362"/>
      <c r="N28" s="362"/>
      <c r="O28" s="362"/>
      <c r="P28" s="362"/>
      <c r="Q28" s="356"/>
      <c r="R28" s="356"/>
      <c r="S28" s="356"/>
      <c r="T28" s="356"/>
    </row>
    <row r="29" spans="2:20" ht="13.5" customHeight="1" hidden="1">
      <c r="B29" s="440"/>
      <c r="C29" s="440"/>
      <c r="D29" s="440"/>
      <c r="E29" s="440"/>
      <c r="F29" s="440"/>
      <c r="G29" s="440"/>
      <c r="H29" s="440"/>
      <c r="I29" s="440"/>
      <c r="J29" s="440"/>
      <c r="K29" s="440"/>
      <c r="L29" s="440"/>
      <c r="M29" s="362"/>
      <c r="N29" s="362"/>
      <c r="O29" s="362"/>
      <c r="P29" s="362"/>
      <c r="Q29" s="362"/>
      <c r="R29" s="362"/>
      <c r="S29" s="362"/>
      <c r="T29" s="362"/>
    </row>
    <row r="30" spans="1:20" ht="18.75" hidden="1">
      <c r="A30" s="441" t="s">
        <v>398</v>
      </c>
      <c r="B30" s="440"/>
      <c r="C30" s="440"/>
      <c r="D30" s="440"/>
      <c r="E30" s="440"/>
      <c r="F30" s="440"/>
      <c r="G30" s="440"/>
      <c r="H30" s="440"/>
      <c r="I30" s="440"/>
      <c r="J30" s="440"/>
      <c r="K30" s="440"/>
      <c r="L30" s="440"/>
      <c r="M30" s="362"/>
      <c r="N30" s="362"/>
      <c r="O30" s="362"/>
      <c r="P30" s="362"/>
      <c r="Q30" s="362"/>
      <c r="R30" s="362"/>
      <c r="S30" s="362"/>
      <c r="T30" s="362"/>
    </row>
    <row r="31" spans="2:20" ht="18.75" hidden="1">
      <c r="B31" s="442" t="s">
        <v>399</v>
      </c>
      <c r="C31" s="440"/>
      <c r="D31" s="440"/>
      <c r="E31" s="440"/>
      <c r="F31" s="440"/>
      <c r="G31" s="440"/>
      <c r="H31" s="440"/>
      <c r="I31" s="440"/>
      <c r="J31" s="440"/>
      <c r="K31" s="440"/>
      <c r="L31" s="440"/>
      <c r="M31" s="362"/>
      <c r="N31" s="362"/>
      <c r="O31" s="362"/>
      <c r="P31" s="362"/>
      <c r="Q31" s="362"/>
      <c r="R31" s="362"/>
      <c r="S31" s="362"/>
      <c r="T31" s="362"/>
    </row>
    <row r="32" spans="2:20" ht="18.75" hidden="1">
      <c r="B32" s="442" t="s">
        <v>400</v>
      </c>
      <c r="C32" s="440"/>
      <c r="D32" s="440"/>
      <c r="E32" s="440"/>
      <c r="F32" s="440"/>
      <c r="G32" s="440"/>
      <c r="H32" s="440"/>
      <c r="I32" s="440"/>
      <c r="J32" s="440"/>
      <c r="K32" s="440"/>
      <c r="L32" s="440"/>
      <c r="M32" s="362"/>
      <c r="N32" s="362"/>
      <c r="O32" s="362"/>
      <c r="P32" s="362"/>
      <c r="Q32" s="362"/>
      <c r="R32" s="362"/>
      <c r="S32" s="362"/>
      <c r="T32" s="362"/>
    </row>
    <row r="33" spans="2:20" s="413" customFormat="1" ht="18.75">
      <c r="B33" s="959"/>
      <c r="C33" s="959"/>
      <c r="D33" s="959"/>
      <c r="E33" s="442"/>
      <c r="F33" s="442"/>
      <c r="G33" s="442"/>
      <c r="H33" s="442"/>
      <c r="I33" s="442"/>
      <c r="J33" s="442"/>
      <c r="K33" s="442"/>
      <c r="L33" s="442"/>
      <c r="M33" s="443"/>
      <c r="N33" s="960"/>
      <c r="O33" s="960"/>
      <c r="P33" s="960"/>
      <c r="Q33" s="960"/>
      <c r="R33" s="960"/>
      <c r="S33" s="960"/>
      <c r="T33" s="443"/>
    </row>
    <row r="34" spans="2:20" ht="18.75">
      <c r="B34" s="440"/>
      <c r="C34" s="440"/>
      <c r="D34" s="440"/>
      <c r="E34" s="440"/>
      <c r="F34" s="440"/>
      <c r="G34" s="440"/>
      <c r="H34" s="440"/>
      <c r="I34" s="440"/>
      <c r="J34" s="440"/>
      <c r="K34" s="440"/>
      <c r="L34" s="440"/>
      <c r="M34" s="362"/>
      <c r="N34" s="362"/>
      <c r="O34" s="362"/>
      <c r="P34" s="362"/>
      <c r="Q34" s="362"/>
      <c r="R34" s="362"/>
      <c r="S34" s="362"/>
      <c r="T34" s="362"/>
    </row>
    <row r="35" spans="2:21" ht="18.75">
      <c r="B35" s="869" t="str">
        <f>'[11]Thong tin'!B5</f>
        <v>Phạm Anh Vũ</v>
      </c>
      <c r="C35" s="869"/>
      <c r="D35" s="869"/>
      <c r="E35" s="408"/>
      <c r="F35" s="408"/>
      <c r="G35" s="408"/>
      <c r="H35" s="408"/>
      <c r="I35" s="409"/>
      <c r="J35" s="409"/>
      <c r="K35" s="409"/>
      <c r="L35" s="409"/>
      <c r="M35" s="843" t="str">
        <f>'[11]Thong tin'!B6</f>
        <v>Cao Minh Hoàng Tùng</v>
      </c>
      <c r="N35" s="843"/>
      <c r="O35" s="843"/>
      <c r="P35" s="843"/>
      <c r="Q35" s="843"/>
      <c r="R35" s="843"/>
      <c r="S35" s="843"/>
      <c r="T35" s="843"/>
      <c r="U35" s="304"/>
    </row>
    <row r="36" spans="2:20" ht="18.75">
      <c r="B36" s="440"/>
      <c r="C36" s="440"/>
      <c r="D36" s="440"/>
      <c r="E36" s="440"/>
      <c r="F36" s="440"/>
      <c r="G36" s="440"/>
      <c r="H36" s="440"/>
      <c r="I36" s="440"/>
      <c r="J36" s="440"/>
      <c r="K36" s="440"/>
      <c r="L36" s="440"/>
      <c r="M36" s="440"/>
      <c r="N36" s="440"/>
      <c r="O36" s="440"/>
      <c r="P36" s="440"/>
      <c r="Q36" s="440"/>
      <c r="R36" s="440"/>
      <c r="S36" s="440"/>
      <c r="T36" s="440"/>
    </row>
    <row r="37" spans="2:20" ht="18.75">
      <c r="B37" s="440"/>
      <c r="C37" s="440"/>
      <c r="D37" s="440"/>
      <c r="E37" s="440"/>
      <c r="F37" s="440"/>
      <c r="G37" s="440"/>
      <c r="H37" s="440"/>
      <c r="I37" s="440"/>
      <c r="J37" s="440"/>
      <c r="K37" s="440"/>
      <c r="L37" s="440"/>
      <c r="M37" s="440"/>
      <c r="N37" s="440"/>
      <c r="O37" s="440"/>
      <c r="P37" s="440"/>
      <c r="Q37" s="440"/>
      <c r="R37" s="440"/>
      <c r="S37" s="440"/>
      <c r="T37" s="440"/>
    </row>
  </sheetData>
  <sheetProtection/>
  <mergeCells count="35">
    <mergeCell ref="B33:D33"/>
    <mergeCell ref="N33:S33"/>
    <mergeCell ref="B35:D35"/>
    <mergeCell ref="M35:T35"/>
    <mergeCell ref="A11:B11"/>
    <mergeCell ref="B25:E25"/>
    <mergeCell ref="M25:T25"/>
    <mergeCell ref="B26:D26"/>
    <mergeCell ref="M26:T26"/>
    <mergeCell ref="B27:D27"/>
    <mergeCell ref="M27:T27"/>
    <mergeCell ref="P8:P9"/>
    <mergeCell ref="Q8:Q9"/>
    <mergeCell ref="R8:R9"/>
    <mergeCell ref="S8:S9"/>
    <mergeCell ref="U8:U10"/>
    <mergeCell ref="M8:O8"/>
    <mergeCell ref="A10:B10"/>
    <mergeCell ref="A6:B9"/>
    <mergeCell ref="C6:C9"/>
    <mergeCell ref="D6:S6"/>
    <mergeCell ref="T6:T9"/>
    <mergeCell ref="D7:D9"/>
    <mergeCell ref="E7:S7"/>
    <mergeCell ref="E8:G8"/>
    <mergeCell ref="H8:J8"/>
    <mergeCell ref="K8:L8"/>
    <mergeCell ref="A1:B1"/>
    <mergeCell ref="D1:N2"/>
    <mergeCell ref="A2:C2"/>
    <mergeCell ref="P2:T2"/>
    <mergeCell ref="D3:N3"/>
    <mergeCell ref="A4:C4"/>
    <mergeCell ref="D4:N4"/>
    <mergeCell ref="P4:T4"/>
  </mergeCells>
  <printOptions horizontalCentered="1"/>
  <pageMargins left="0.53" right="0.44" top="0.25" bottom="0" header="0.22" footer="0.3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indexed="11"/>
  </sheetPr>
  <dimension ref="A1:Y36"/>
  <sheetViews>
    <sheetView showZeros="0" zoomScaleSheetLayoutView="100" zoomScalePageLayoutView="0" workbookViewId="0" topLeftCell="A7">
      <selection activeCell="C11" sqref="C11:T23"/>
    </sheetView>
  </sheetViews>
  <sheetFormatPr defaultColWidth="8.796875" defaultRowHeight="15"/>
  <cols>
    <col min="1" max="1" width="3.69921875" style="377" customWidth="1"/>
    <col min="2" max="2" width="27" style="377" customWidth="1"/>
    <col min="3" max="3" width="8.09765625" style="377" customWidth="1"/>
    <col min="4" max="5" width="5.59765625" style="377" customWidth="1"/>
    <col min="6" max="7" width="6.19921875" style="377" customWidth="1"/>
    <col min="8" max="8" width="5.59765625" style="377" customWidth="1"/>
    <col min="9" max="9" width="6" style="377" customWidth="1"/>
    <col min="10" max="10" width="6.09765625" style="377" customWidth="1"/>
    <col min="11" max="12" width="5.59765625" style="377" customWidth="1"/>
    <col min="13" max="13" width="6.09765625" style="377" customWidth="1"/>
    <col min="14" max="15" width="6.19921875" style="377" customWidth="1"/>
    <col min="16" max="18" width="5.59765625" style="377" customWidth="1"/>
    <col min="19" max="19" width="5.8984375" style="377" customWidth="1"/>
    <col min="20" max="20" width="5.59765625" style="377" customWidth="1"/>
    <col min="21" max="16384" width="9" style="377" customWidth="1"/>
  </cols>
  <sheetData>
    <row r="1" spans="1:20" ht="16.5">
      <c r="A1" s="244" t="s">
        <v>401</v>
      </c>
      <c r="B1" s="196"/>
      <c r="C1" s="196"/>
      <c r="D1" s="17"/>
      <c r="E1" s="966" t="s">
        <v>402</v>
      </c>
      <c r="F1" s="966"/>
      <c r="G1" s="966"/>
      <c r="H1" s="966"/>
      <c r="I1" s="966"/>
      <c r="J1" s="966"/>
      <c r="K1" s="966"/>
      <c r="L1" s="966"/>
      <c r="M1" s="966"/>
      <c r="N1" s="966"/>
      <c r="O1" s="445"/>
      <c r="P1" s="921" t="s">
        <v>340</v>
      </c>
      <c r="Q1" s="921"/>
      <c r="R1" s="921"/>
      <c r="S1" s="921"/>
      <c r="T1" s="921"/>
    </row>
    <row r="2" spans="1:20" ht="15.75" customHeight="1">
      <c r="A2" s="815" t="s">
        <v>75</v>
      </c>
      <c r="B2" s="815"/>
      <c r="C2" s="815"/>
      <c r="D2" s="815"/>
      <c r="E2" s="967" t="s">
        <v>403</v>
      </c>
      <c r="F2" s="967"/>
      <c r="G2" s="967"/>
      <c r="H2" s="967"/>
      <c r="I2" s="967"/>
      <c r="J2" s="967"/>
      <c r="K2" s="967"/>
      <c r="L2" s="967"/>
      <c r="M2" s="967"/>
      <c r="N2" s="967"/>
      <c r="O2" s="446"/>
      <c r="P2" s="923" t="str">
        <f>'[11]Thong tin'!B4</f>
        <v>Cục THADS tỉnh Kon Tum</v>
      </c>
      <c r="Q2" s="923"/>
      <c r="R2" s="923"/>
      <c r="S2" s="923"/>
      <c r="T2" s="923"/>
    </row>
    <row r="3" spans="1:20" ht="17.25">
      <c r="A3" s="815" t="s">
        <v>77</v>
      </c>
      <c r="B3" s="815"/>
      <c r="C3" s="815"/>
      <c r="D3" s="815"/>
      <c r="E3" s="924" t="str">
        <f>'Thong tin'!B3</f>
        <v>6 tháng / năm 2019</v>
      </c>
      <c r="F3" s="924"/>
      <c r="G3" s="924"/>
      <c r="H3" s="924"/>
      <c r="I3" s="924"/>
      <c r="J3" s="924"/>
      <c r="K3" s="924"/>
      <c r="L3" s="924"/>
      <c r="M3" s="924"/>
      <c r="N3" s="924"/>
      <c r="O3" s="446"/>
      <c r="P3" s="968" t="s">
        <v>214</v>
      </c>
      <c r="Q3" s="968"/>
      <c r="R3" s="968"/>
      <c r="S3" s="968"/>
      <c r="T3" s="968"/>
    </row>
    <row r="4" spans="1:20" ht="18.75" customHeight="1">
      <c r="A4" s="199" t="s">
        <v>500</v>
      </c>
      <c r="B4" s="196"/>
      <c r="C4" s="196"/>
      <c r="D4" s="196"/>
      <c r="E4" s="447"/>
      <c r="F4" s="447"/>
      <c r="G4" s="447"/>
      <c r="H4" s="447"/>
      <c r="I4" s="447"/>
      <c r="J4" s="447"/>
      <c r="K4" s="447"/>
      <c r="L4" s="447"/>
      <c r="M4" s="447"/>
      <c r="N4" s="447"/>
      <c r="O4" s="381"/>
      <c r="P4" s="969" t="s">
        <v>271</v>
      </c>
      <c r="Q4" s="970"/>
      <c r="R4" s="970"/>
      <c r="S4" s="970"/>
      <c r="T4" s="970"/>
    </row>
    <row r="5" spans="1:20" ht="29.25" customHeight="1">
      <c r="A5" s="926" t="s">
        <v>2</v>
      </c>
      <c r="B5" s="971"/>
      <c r="C5" s="974" t="s">
        <v>404</v>
      </c>
      <c r="D5" s="977" t="s">
        <v>405</v>
      </c>
      <c r="E5" s="978"/>
      <c r="F5" s="978"/>
      <c r="G5" s="978"/>
      <c r="H5" s="978"/>
      <c r="I5" s="978"/>
      <c r="J5" s="979"/>
      <c r="K5" s="980" t="s">
        <v>406</v>
      </c>
      <c r="L5" s="981"/>
      <c r="M5" s="981"/>
      <c r="N5" s="981"/>
      <c r="O5" s="981"/>
      <c r="P5" s="981"/>
      <c r="Q5" s="981"/>
      <c r="R5" s="981"/>
      <c r="S5" s="981"/>
      <c r="T5" s="982"/>
    </row>
    <row r="6" spans="1:20" ht="19.5" customHeight="1">
      <c r="A6" s="928"/>
      <c r="B6" s="972"/>
      <c r="C6" s="975"/>
      <c r="D6" s="978" t="s">
        <v>93</v>
      </c>
      <c r="E6" s="978"/>
      <c r="F6" s="978"/>
      <c r="G6" s="978"/>
      <c r="H6" s="978"/>
      <c r="I6" s="978"/>
      <c r="J6" s="979"/>
      <c r="K6" s="983"/>
      <c r="L6" s="984"/>
      <c r="M6" s="984"/>
      <c r="N6" s="984"/>
      <c r="O6" s="984"/>
      <c r="P6" s="984"/>
      <c r="Q6" s="984"/>
      <c r="R6" s="984"/>
      <c r="S6" s="984"/>
      <c r="T6" s="985"/>
    </row>
    <row r="7" spans="1:20" ht="33" customHeight="1">
      <c r="A7" s="928"/>
      <c r="B7" s="972"/>
      <c r="C7" s="975"/>
      <c r="D7" s="986" t="s">
        <v>407</v>
      </c>
      <c r="E7" s="987"/>
      <c r="F7" s="988" t="s">
        <v>408</v>
      </c>
      <c r="G7" s="987"/>
      <c r="H7" s="988" t="s">
        <v>409</v>
      </c>
      <c r="I7" s="987"/>
      <c r="J7" s="988" t="s">
        <v>410</v>
      </c>
      <c r="K7" s="989" t="s">
        <v>411</v>
      </c>
      <c r="L7" s="989"/>
      <c r="M7" s="989"/>
      <c r="N7" s="989" t="s">
        <v>412</v>
      </c>
      <c r="O7" s="989"/>
      <c r="P7" s="989"/>
      <c r="Q7" s="988" t="s">
        <v>413</v>
      </c>
      <c r="R7" s="988" t="s">
        <v>414</v>
      </c>
      <c r="S7" s="988" t="s">
        <v>415</v>
      </c>
      <c r="T7" s="988" t="s">
        <v>8</v>
      </c>
    </row>
    <row r="8" spans="1:20" ht="18.75" customHeight="1">
      <c r="A8" s="928"/>
      <c r="B8" s="972"/>
      <c r="C8" s="975"/>
      <c r="D8" s="986" t="s">
        <v>416</v>
      </c>
      <c r="E8" s="988" t="s">
        <v>417</v>
      </c>
      <c r="F8" s="988" t="s">
        <v>416</v>
      </c>
      <c r="G8" s="988" t="s">
        <v>417</v>
      </c>
      <c r="H8" s="988" t="s">
        <v>416</v>
      </c>
      <c r="I8" s="988" t="s">
        <v>418</v>
      </c>
      <c r="J8" s="988"/>
      <c r="K8" s="989"/>
      <c r="L8" s="989"/>
      <c r="M8" s="989"/>
      <c r="N8" s="989"/>
      <c r="O8" s="989"/>
      <c r="P8" s="989"/>
      <c r="Q8" s="988"/>
      <c r="R8" s="988"/>
      <c r="S8" s="988"/>
      <c r="T8" s="988"/>
    </row>
    <row r="9" spans="1:20" ht="23.25" customHeight="1">
      <c r="A9" s="947"/>
      <c r="B9" s="973"/>
      <c r="C9" s="976"/>
      <c r="D9" s="986"/>
      <c r="E9" s="988"/>
      <c r="F9" s="988"/>
      <c r="G9" s="988"/>
      <c r="H9" s="988"/>
      <c r="I9" s="988"/>
      <c r="J9" s="988"/>
      <c r="K9" s="448" t="s">
        <v>419</v>
      </c>
      <c r="L9" s="448" t="s">
        <v>393</v>
      </c>
      <c r="M9" s="448" t="s">
        <v>420</v>
      </c>
      <c r="N9" s="448" t="s">
        <v>419</v>
      </c>
      <c r="O9" s="448" t="s">
        <v>421</v>
      </c>
      <c r="P9" s="448" t="s">
        <v>422</v>
      </c>
      <c r="Q9" s="988"/>
      <c r="R9" s="988"/>
      <c r="S9" s="988"/>
      <c r="T9" s="988"/>
    </row>
    <row r="10" spans="1:20" s="386" customFormat="1" ht="17.25" customHeight="1">
      <c r="A10" s="990" t="s">
        <v>0</v>
      </c>
      <c r="B10" s="991"/>
      <c r="C10" s="449">
        <v>1</v>
      </c>
      <c r="D10" s="450">
        <v>2</v>
      </c>
      <c r="E10" s="450">
        <v>3</v>
      </c>
      <c r="F10" s="450">
        <v>4</v>
      </c>
      <c r="G10" s="450">
        <v>5</v>
      </c>
      <c r="H10" s="450">
        <v>6</v>
      </c>
      <c r="I10" s="450">
        <v>7</v>
      </c>
      <c r="J10" s="450">
        <v>8</v>
      </c>
      <c r="K10" s="450">
        <v>9</v>
      </c>
      <c r="L10" s="450">
        <v>10</v>
      </c>
      <c r="M10" s="450">
        <v>11</v>
      </c>
      <c r="N10" s="450">
        <v>12</v>
      </c>
      <c r="O10" s="450">
        <v>13</v>
      </c>
      <c r="P10" s="450">
        <v>14</v>
      </c>
      <c r="Q10" s="450">
        <v>15</v>
      </c>
      <c r="R10" s="450">
        <v>16</v>
      </c>
      <c r="S10" s="450">
        <v>17</v>
      </c>
      <c r="T10" s="450">
        <v>18</v>
      </c>
    </row>
    <row r="11" spans="1:20" s="386" customFormat="1" ht="19.5" customHeight="1">
      <c r="A11" s="992" t="s">
        <v>395</v>
      </c>
      <c r="B11" s="993"/>
      <c r="C11" s="451">
        <v>102</v>
      </c>
      <c r="D11" s="452">
        <v>0</v>
      </c>
      <c r="E11" s="452">
        <v>3</v>
      </c>
      <c r="F11" s="452">
        <v>85</v>
      </c>
      <c r="G11" s="452">
        <v>8</v>
      </c>
      <c r="H11" s="452">
        <v>4</v>
      </c>
      <c r="I11" s="452">
        <v>2</v>
      </c>
      <c r="J11" s="452">
        <v>0</v>
      </c>
      <c r="K11" s="452">
        <v>3</v>
      </c>
      <c r="L11" s="452">
        <v>30</v>
      </c>
      <c r="M11" s="452">
        <v>42</v>
      </c>
      <c r="N11" s="452">
        <v>10</v>
      </c>
      <c r="O11" s="452">
        <v>35</v>
      </c>
      <c r="P11" s="452">
        <v>0</v>
      </c>
      <c r="Q11" s="452">
        <v>47</v>
      </c>
      <c r="R11" s="452">
        <v>6</v>
      </c>
      <c r="S11" s="452">
        <v>18</v>
      </c>
      <c r="T11" s="452">
        <v>30</v>
      </c>
    </row>
    <row r="12" spans="1:20" s="386" customFormat="1" ht="17.25" customHeight="1">
      <c r="A12" s="392" t="s">
        <v>9</v>
      </c>
      <c r="B12" s="393" t="s">
        <v>264</v>
      </c>
      <c r="C12" s="453">
        <v>23</v>
      </c>
      <c r="D12" s="602"/>
      <c r="E12" s="602">
        <v>1</v>
      </c>
      <c r="F12" s="602">
        <v>20</v>
      </c>
      <c r="G12" s="602"/>
      <c r="H12" s="602">
        <v>2</v>
      </c>
      <c r="I12" s="602">
        <v>0</v>
      </c>
      <c r="J12" s="602">
        <v>0</v>
      </c>
      <c r="K12" s="602">
        <v>2</v>
      </c>
      <c r="L12" s="602">
        <v>11</v>
      </c>
      <c r="M12" s="602">
        <v>6</v>
      </c>
      <c r="N12" s="602">
        <v>5</v>
      </c>
      <c r="O12" s="602">
        <v>12</v>
      </c>
      <c r="P12" s="602"/>
      <c r="Q12" s="602">
        <v>10</v>
      </c>
      <c r="R12" s="602">
        <v>3</v>
      </c>
      <c r="S12" s="602">
        <v>4</v>
      </c>
      <c r="T12" s="602">
        <v>6</v>
      </c>
    </row>
    <row r="13" spans="1:20" s="386" customFormat="1" ht="17.25" customHeight="1">
      <c r="A13" s="395" t="s">
        <v>10</v>
      </c>
      <c r="B13" s="454" t="s">
        <v>229</v>
      </c>
      <c r="C13" s="455">
        <v>79</v>
      </c>
      <c r="D13" s="456">
        <v>0</v>
      </c>
      <c r="E13" s="456">
        <v>2</v>
      </c>
      <c r="F13" s="456">
        <v>65</v>
      </c>
      <c r="G13" s="456">
        <v>8</v>
      </c>
      <c r="H13" s="456">
        <v>2</v>
      </c>
      <c r="I13" s="456">
        <v>2</v>
      </c>
      <c r="J13" s="456">
        <v>0</v>
      </c>
      <c r="K13" s="456">
        <v>1</v>
      </c>
      <c r="L13" s="456">
        <v>19</v>
      </c>
      <c r="M13" s="456">
        <v>36</v>
      </c>
      <c r="N13" s="456">
        <v>5</v>
      </c>
      <c r="O13" s="456">
        <v>23</v>
      </c>
      <c r="P13" s="456">
        <v>0</v>
      </c>
      <c r="Q13" s="456">
        <v>37</v>
      </c>
      <c r="R13" s="456">
        <v>3</v>
      </c>
      <c r="S13" s="456">
        <v>14</v>
      </c>
      <c r="T13" s="456">
        <v>24</v>
      </c>
    </row>
    <row r="14" spans="1:20" s="386" customFormat="1" ht="17.25" customHeight="1">
      <c r="A14" s="397">
        <v>1</v>
      </c>
      <c r="B14" s="263" t="s">
        <v>230</v>
      </c>
      <c r="C14" s="453">
        <v>17</v>
      </c>
      <c r="D14" s="602"/>
      <c r="E14" s="602">
        <v>1</v>
      </c>
      <c r="F14" s="602">
        <v>14</v>
      </c>
      <c r="G14" s="602">
        <v>1</v>
      </c>
      <c r="H14" s="602">
        <v>1</v>
      </c>
      <c r="I14" s="602"/>
      <c r="J14" s="602"/>
      <c r="K14" s="602"/>
      <c r="L14" s="602">
        <v>6</v>
      </c>
      <c r="M14" s="602">
        <v>9</v>
      </c>
      <c r="N14" s="602">
        <v>1</v>
      </c>
      <c r="O14" s="602">
        <v>5</v>
      </c>
      <c r="P14" s="602"/>
      <c r="Q14" s="587">
        <v>8</v>
      </c>
      <c r="R14" s="602">
        <v>1</v>
      </c>
      <c r="S14" s="602">
        <v>5</v>
      </c>
      <c r="T14" s="602">
        <v>3</v>
      </c>
    </row>
    <row r="15" spans="1:20" s="386" customFormat="1" ht="17.25" customHeight="1">
      <c r="A15" s="397">
        <v>2</v>
      </c>
      <c r="B15" s="263" t="s">
        <v>231</v>
      </c>
      <c r="C15" s="453">
        <v>11</v>
      </c>
      <c r="D15" s="602"/>
      <c r="E15" s="602"/>
      <c r="F15" s="602">
        <v>10</v>
      </c>
      <c r="G15" s="602">
        <v>1</v>
      </c>
      <c r="H15" s="602"/>
      <c r="I15" s="602"/>
      <c r="J15" s="602"/>
      <c r="K15" s="602"/>
      <c r="L15" s="602">
        <v>3</v>
      </c>
      <c r="M15" s="602">
        <v>7</v>
      </c>
      <c r="N15" s="602">
        <v>1</v>
      </c>
      <c r="O15" s="602">
        <v>3</v>
      </c>
      <c r="P15" s="602"/>
      <c r="Q15" s="590">
        <v>6</v>
      </c>
      <c r="R15" s="602">
        <v>1</v>
      </c>
      <c r="S15" s="602">
        <v>1</v>
      </c>
      <c r="T15" s="602">
        <v>3</v>
      </c>
    </row>
    <row r="16" spans="1:20" s="386" customFormat="1" ht="17.25" customHeight="1">
      <c r="A16" s="397">
        <v>3</v>
      </c>
      <c r="B16" s="263" t="s">
        <v>232</v>
      </c>
      <c r="C16" s="453">
        <v>8</v>
      </c>
      <c r="D16" s="604"/>
      <c r="E16" s="604"/>
      <c r="F16" s="587">
        <v>5</v>
      </c>
      <c r="G16" s="587">
        <v>1</v>
      </c>
      <c r="H16" s="587"/>
      <c r="I16" s="587">
        <v>2</v>
      </c>
      <c r="J16" s="587"/>
      <c r="K16" s="587"/>
      <c r="L16" s="602">
        <v>1</v>
      </c>
      <c r="M16" s="602">
        <v>1</v>
      </c>
      <c r="N16" s="587"/>
      <c r="O16" s="602">
        <v>1</v>
      </c>
      <c r="P16" s="602"/>
      <c r="Q16" s="590">
        <v>2</v>
      </c>
      <c r="R16" s="602"/>
      <c r="S16" s="602">
        <v>3</v>
      </c>
      <c r="T16" s="602">
        <v>3</v>
      </c>
    </row>
    <row r="17" spans="1:20" s="386" customFormat="1" ht="17.25" customHeight="1">
      <c r="A17" s="397">
        <v>4</v>
      </c>
      <c r="B17" s="263" t="s">
        <v>233</v>
      </c>
      <c r="C17" s="453">
        <v>11</v>
      </c>
      <c r="D17" s="605"/>
      <c r="E17" s="605"/>
      <c r="F17" s="602">
        <v>10</v>
      </c>
      <c r="G17" s="602">
        <v>1</v>
      </c>
      <c r="H17" s="602"/>
      <c r="I17" s="602"/>
      <c r="J17" s="602"/>
      <c r="K17" s="602">
        <v>1</v>
      </c>
      <c r="L17" s="602">
        <v>2</v>
      </c>
      <c r="M17" s="602">
        <v>5</v>
      </c>
      <c r="N17" s="587">
        <v>1</v>
      </c>
      <c r="O17" s="587">
        <v>3</v>
      </c>
      <c r="P17" s="606"/>
      <c r="Q17" s="590">
        <v>6</v>
      </c>
      <c r="R17" s="606"/>
      <c r="S17" s="587">
        <v>2</v>
      </c>
      <c r="T17" s="587">
        <v>3</v>
      </c>
    </row>
    <row r="18" spans="1:20" s="386" customFormat="1" ht="17.25" customHeight="1">
      <c r="A18" s="397">
        <v>5</v>
      </c>
      <c r="B18" s="263" t="s">
        <v>234</v>
      </c>
      <c r="C18" s="453">
        <v>6</v>
      </c>
      <c r="D18" s="602"/>
      <c r="E18" s="602"/>
      <c r="F18" s="602">
        <v>5</v>
      </c>
      <c r="G18" s="602">
        <v>1</v>
      </c>
      <c r="H18" s="602"/>
      <c r="I18" s="602"/>
      <c r="J18" s="602"/>
      <c r="K18" s="602"/>
      <c r="L18" s="602"/>
      <c r="M18" s="602">
        <v>4</v>
      </c>
      <c r="N18" s="606"/>
      <c r="O18" s="587">
        <v>2</v>
      </c>
      <c r="P18" s="606"/>
      <c r="Q18" s="590">
        <v>3</v>
      </c>
      <c r="R18" s="587">
        <v>1</v>
      </c>
      <c r="S18" s="587"/>
      <c r="T18" s="587">
        <v>2</v>
      </c>
    </row>
    <row r="19" spans="1:20" s="386" customFormat="1" ht="17.25" customHeight="1">
      <c r="A19" s="397">
        <v>6</v>
      </c>
      <c r="B19" s="263" t="s">
        <v>235</v>
      </c>
      <c r="C19" s="453">
        <v>6</v>
      </c>
      <c r="D19" s="602"/>
      <c r="E19" s="602">
        <v>1</v>
      </c>
      <c r="F19" s="602">
        <v>4</v>
      </c>
      <c r="G19" s="602">
        <v>1</v>
      </c>
      <c r="H19" s="602"/>
      <c r="I19" s="602"/>
      <c r="J19" s="602"/>
      <c r="K19" s="602"/>
      <c r="L19" s="602">
        <v>3</v>
      </c>
      <c r="M19" s="602">
        <v>3</v>
      </c>
      <c r="N19" s="602">
        <v>1</v>
      </c>
      <c r="O19" s="602">
        <v>2</v>
      </c>
      <c r="P19" s="602"/>
      <c r="Q19" s="587">
        <v>3</v>
      </c>
      <c r="R19" s="602"/>
      <c r="S19" s="602">
        <v>1</v>
      </c>
      <c r="T19" s="602">
        <v>2</v>
      </c>
    </row>
    <row r="20" spans="1:20" s="386" customFormat="1" ht="17.25" customHeight="1">
      <c r="A20" s="397">
        <v>7</v>
      </c>
      <c r="B20" s="263" t="s">
        <v>236</v>
      </c>
      <c r="C20" s="453">
        <v>6</v>
      </c>
      <c r="D20" s="603"/>
      <c r="E20" s="602"/>
      <c r="F20" s="602">
        <v>5</v>
      </c>
      <c r="G20" s="602">
        <v>1</v>
      </c>
      <c r="H20" s="602"/>
      <c r="I20" s="602"/>
      <c r="J20" s="602"/>
      <c r="K20" s="602"/>
      <c r="L20" s="602">
        <v>1</v>
      </c>
      <c r="M20" s="602">
        <v>1</v>
      </c>
      <c r="N20" s="602"/>
      <c r="O20" s="602">
        <v>2</v>
      </c>
      <c r="P20" s="602"/>
      <c r="Q20" s="590">
        <v>3</v>
      </c>
      <c r="R20" s="602"/>
      <c r="S20" s="602"/>
      <c r="T20" s="602">
        <v>2</v>
      </c>
    </row>
    <row r="21" spans="1:20" s="386" customFormat="1" ht="17.25" customHeight="1">
      <c r="A21" s="397">
        <v>8</v>
      </c>
      <c r="B21" s="263" t="s">
        <v>237</v>
      </c>
      <c r="C21" s="453">
        <v>6</v>
      </c>
      <c r="D21" s="602"/>
      <c r="E21" s="602"/>
      <c r="F21" s="602">
        <v>5</v>
      </c>
      <c r="G21" s="602"/>
      <c r="H21" s="602">
        <v>1</v>
      </c>
      <c r="I21" s="602"/>
      <c r="J21" s="602"/>
      <c r="K21" s="602"/>
      <c r="L21" s="602">
        <v>2</v>
      </c>
      <c r="M21" s="602">
        <v>3</v>
      </c>
      <c r="N21" s="602">
        <v>1</v>
      </c>
      <c r="O21" s="602">
        <v>2</v>
      </c>
      <c r="P21" s="602"/>
      <c r="Q21" s="594">
        <v>2</v>
      </c>
      <c r="R21" s="602"/>
      <c r="S21" s="602">
        <v>1</v>
      </c>
      <c r="T21" s="602">
        <v>3</v>
      </c>
    </row>
    <row r="22" spans="1:20" s="386" customFormat="1" ht="17.25" customHeight="1">
      <c r="A22" s="397">
        <v>9</v>
      </c>
      <c r="B22" s="263" t="s">
        <v>239</v>
      </c>
      <c r="C22" s="453">
        <v>4</v>
      </c>
      <c r="D22" s="607"/>
      <c r="E22" s="607"/>
      <c r="F22" s="587">
        <v>3</v>
      </c>
      <c r="G22" s="587">
        <v>1</v>
      </c>
      <c r="H22" s="587"/>
      <c r="I22" s="587"/>
      <c r="J22" s="587"/>
      <c r="K22" s="606"/>
      <c r="L22" s="602"/>
      <c r="M22" s="602">
        <v>1</v>
      </c>
      <c r="N22" s="606"/>
      <c r="O22" s="606">
        <v>1</v>
      </c>
      <c r="P22" s="606"/>
      <c r="Q22" s="590">
        <v>2</v>
      </c>
      <c r="R22" s="606"/>
      <c r="S22" s="587"/>
      <c r="T22" s="587">
        <v>2</v>
      </c>
    </row>
    <row r="23" spans="1:25" s="386" customFormat="1" ht="17.25" customHeight="1">
      <c r="A23" s="397">
        <v>10</v>
      </c>
      <c r="B23" s="263" t="s">
        <v>241</v>
      </c>
      <c r="C23" s="453">
        <v>4</v>
      </c>
      <c r="D23" s="608"/>
      <c r="E23" s="608"/>
      <c r="F23" s="608">
        <v>4</v>
      </c>
      <c r="G23" s="608"/>
      <c r="H23" s="608"/>
      <c r="I23" s="608"/>
      <c r="J23" s="608"/>
      <c r="K23" s="608"/>
      <c r="L23" s="608">
        <v>1</v>
      </c>
      <c r="M23" s="608">
        <v>2</v>
      </c>
      <c r="N23" s="608"/>
      <c r="O23" s="608">
        <v>2</v>
      </c>
      <c r="P23" s="608"/>
      <c r="Q23" s="608">
        <v>2</v>
      </c>
      <c r="R23" s="608"/>
      <c r="S23" s="608">
        <v>1</v>
      </c>
      <c r="T23" s="608">
        <v>1</v>
      </c>
      <c r="Y23" s="457"/>
    </row>
    <row r="24" spans="1:17" ht="6.75" customHeight="1">
      <c r="A24" s="404"/>
      <c r="B24" s="404"/>
      <c r="C24" s="404"/>
      <c r="D24" s="404"/>
      <c r="E24" s="404"/>
      <c r="F24" s="404"/>
      <c r="G24" s="404"/>
      <c r="H24" s="404"/>
      <c r="I24" s="404"/>
      <c r="J24" s="404"/>
      <c r="K24" s="404"/>
      <c r="L24" s="404"/>
      <c r="M24" s="404"/>
      <c r="N24" s="404"/>
      <c r="O24" s="404"/>
      <c r="P24" s="404"/>
      <c r="Q24" s="404"/>
    </row>
    <row r="25" spans="1:20" ht="15.75" customHeight="1">
      <c r="A25" s="399"/>
      <c r="B25" s="911"/>
      <c r="C25" s="911"/>
      <c r="D25" s="911"/>
      <c r="E25" s="911"/>
      <c r="F25" s="911"/>
      <c r="G25" s="355"/>
      <c r="H25" s="355"/>
      <c r="I25" s="355"/>
      <c r="J25" s="355"/>
      <c r="K25" s="355"/>
      <c r="L25" s="356"/>
      <c r="M25" s="964" t="str">
        <f>'Thong tin'!B8</f>
        <v>Kon Tum, ngày       tháng 04 năm 2019</v>
      </c>
      <c r="N25" s="964"/>
      <c r="O25" s="964"/>
      <c r="P25" s="964"/>
      <c r="Q25" s="964"/>
      <c r="R25" s="964"/>
      <c r="S25" s="964"/>
      <c r="T25" s="964"/>
    </row>
    <row r="26" spans="1:20" ht="18.75" customHeight="1">
      <c r="A26" s="399"/>
      <c r="B26" s="917" t="s">
        <v>397</v>
      </c>
      <c r="C26" s="917"/>
      <c r="D26" s="917"/>
      <c r="E26" s="917"/>
      <c r="F26" s="358"/>
      <c r="G26" s="358"/>
      <c r="H26" s="358"/>
      <c r="I26" s="358"/>
      <c r="J26" s="358"/>
      <c r="K26" s="358"/>
      <c r="L26" s="356"/>
      <c r="M26" s="918" t="str">
        <f>'[11]Thong tin'!B7</f>
        <v>CỤC TRƯỞNG
</v>
      </c>
      <c r="N26" s="918"/>
      <c r="O26" s="918"/>
      <c r="P26" s="918"/>
      <c r="Q26" s="918"/>
      <c r="R26" s="918"/>
      <c r="S26" s="918"/>
      <c r="T26" s="918"/>
    </row>
    <row r="27" spans="1:20" ht="18.75">
      <c r="A27" s="404"/>
      <c r="B27" s="919"/>
      <c r="C27" s="919"/>
      <c r="D27" s="919"/>
      <c r="E27" s="919"/>
      <c r="F27" s="362"/>
      <c r="G27" s="362"/>
      <c r="H27" s="362"/>
      <c r="I27" s="362"/>
      <c r="J27" s="362"/>
      <c r="K27" s="362"/>
      <c r="L27" s="362"/>
      <c r="M27" s="918"/>
      <c r="N27" s="918"/>
      <c r="O27" s="918"/>
      <c r="P27" s="918"/>
      <c r="Q27" s="918"/>
      <c r="R27" s="918"/>
      <c r="S27" s="918"/>
      <c r="T27" s="918"/>
    </row>
    <row r="28" spans="1:20" ht="18.75">
      <c r="A28" s="404"/>
      <c r="B28" s="362"/>
      <c r="C28" s="362"/>
      <c r="D28" s="362"/>
      <c r="E28" s="362"/>
      <c r="F28" s="362"/>
      <c r="G28" s="362"/>
      <c r="H28" s="362"/>
      <c r="I28" s="362"/>
      <c r="J28" s="362"/>
      <c r="K28" s="362"/>
      <c r="L28" s="362"/>
      <c r="M28" s="362"/>
      <c r="N28" s="362"/>
      <c r="O28" s="362"/>
      <c r="P28" s="362"/>
      <c r="Q28" s="362"/>
      <c r="R28" s="356"/>
      <c r="S28" s="356"/>
      <c r="T28" s="356"/>
    </row>
    <row r="29" spans="2:20" ht="18">
      <c r="B29" s="994"/>
      <c r="C29" s="994"/>
      <c r="D29" s="994"/>
      <c r="E29" s="994"/>
      <c r="F29" s="994"/>
      <c r="G29" s="458"/>
      <c r="H29" s="458"/>
      <c r="I29" s="458"/>
      <c r="J29" s="458"/>
      <c r="K29" s="458"/>
      <c r="L29" s="458"/>
      <c r="M29" s="458"/>
      <c r="N29" s="994"/>
      <c r="O29" s="994"/>
      <c r="P29" s="994"/>
      <c r="Q29" s="994"/>
      <c r="R29" s="994"/>
      <c r="S29" s="994"/>
      <c r="T29" s="356"/>
    </row>
    <row r="30" spans="2:20" ht="18">
      <c r="B30" s="356"/>
      <c r="C30" s="356"/>
      <c r="D30" s="356"/>
      <c r="E30" s="356"/>
      <c r="F30" s="356"/>
      <c r="G30" s="356"/>
      <c r="H30" s="356"/>
      <c r="I30" s="356"/>
      <c r="J30" s="356"/>
      <c r="K30" s="356"/>
      <c r="L30" s="356"/>
      <c r="M30" s="356"/>
      <c r="N30" s="356"/>
      <c r="O30" s="356"/>
      <c r="P30" s="356"/>
      <c r="Q30" s="356"/>
      <c r="R30" s="356"/>
      <c r="S30" s="356"/>
      <c r="T30" s="356"/>
    </row>
    <row r="31" spans="2:20" ht="18.75">
      <c r="B31" s="843" t="str">
        <f>'[11]Thong tin'!B5</f>
        <v>Phạm Anh Vũ</v>
      </c>
      <c r="C31" s="843"/>
      <c r="D31" s="843"/>
      <c r="E31" s="843"/>
      <c r="F31" s="459"/>
      <c r="G31" s="459"/>
      <c r="H31" s="459"/>
      <c r="I31" s="356"/>
      <c r="J31" s="356"/>
      <c r="K31" s="356"/>
      <c r="L31" s="356"/>
      <c r="M31" s="843" t="str">
        <f>'[11]Thong tin'!B6</f>
        <v>Cao Minh Hoàng Tùng</v>
      </c>
      <c r="N31" s="843"/>
      <c r="O31" s="843"/>
      <c r="P31" s="843"/>
      <c r="Q31" s="843"/>
      <c r="R31" s="843"/>
      <c r="S31" s="843"/>
      <c r="T31" s="843"/>
    </row>
    <row r="32" spans="2:20" ht="18.75">
      <c r="B32" s="302"/>
      <c r="C32" s="302"/>
      <c r="D32" s="302"/>
      <c r="E32" s="302"/>
      <c r="F32" s="408"/>
      <c r="G32" s="408"/>
      <c r="H32" s="408"/>
      <c r="I32" s="409"/>
      <c r="J32" s="409"/>
      <c r="K32" s="409"/>
      <c r="L32" s="409"/>
      <c r="M32" s="460"/>
      <c r="N32" s="460"/>
      <c r="O32" s="460"/>
      <c r="P32" s="460"/>
      <c r="Q32" s="460"/>
      <c r="R32" s="460"/>
      <c r="S32" s="460"/>
      <c r="T32" s="460"/>
    </row>
    <row r="33" spans="2:20" ht="18.75">
      <c r="B33" s="302"/>
      <c r="C33" s="302"/>
      <c r="D33" s="302"/>
      <c r="E33" s="302"/>
      <c r="F33" s="408"/>
      <c r="G33" s="408"/>
      <c r="H33" s="408"/>
      <c r="I33" s="409"/>
      <c r="J33" s="409"/>
      <c r="K33" s="409"/>
      <c r="L33" s="409"/>
      <c r="M33" s="460"/>
      <c r="N33" s="460"/>
      <c r="O33" s="460"/>
      <c r="P33" s="460"/>
      <c r="Q33" s="460"/>
      <c r="R33" s="460"/>
      <c r="S33" s="460"/>
      <c r="T33" s="460"/>
    </row>
    <row r="34" s="462" customFormat="1" ht="15" hidden="1">
      <c r="A34" s="461" t="s">
        <v>334</v>
      </c>
    </row>
    <row r="35" spans="2:8" s="463" customFormat="1" ht="15" hidden="1">
      <c r="B35" s="464" t="s">
        <v>423</v>
      </c>
      <c r="C35" s="464"/>
      <c r="D35" s="464"/>
      <c r="E35" s="464"/>
      <c r="F35" s="464"/>
      <c r="G35" s="464"/>
      <c r="H35" s="464"/>
    </row>
    <row r="36" spans="2:8" s="465" customFormat="1" ht="15" hidden="1">
      <c r="B36" s="464" t="s">
        <v>424</v>
      </c>
      <c r="C36" s="369"/>
      <c r="D36" s="369"/>
      <c r="E36" s="369"/>
      <c r="F36" s="369"/>
      <c r="G36" s="369"/>
      <c r="H36" s="369"/>
    </row>
    <row r="37" ht="12.75" hidden="1"/>
    <row r="38" ht="12.75" hidden="1"/>
    <row r="39" ht="12.75" hidden="1"/>
    <row r="40" ht="12.75" hidden="1"/>
    <row r="41" ht="12.75" hidden="1"/>
  </sheetData>
  <sheetProtection/>
  <mergeCells count="42">
    <mergeCell ref="B27:E27"/>
    <mergeCell ref="M27:T27"/>
    <mergeCell ref="B29:F29"/>
    <mergeCell ref="N29:S29"/>
    <mergeCell ref="B31:E31"/>
    <mergeCell ref="M31:T31"/>
    <mergeCell ref="A10:B10"/>
    <mergeCell ref="A11:B11"/>
    <mergeCell ref="B25:F25"/>
    <mergeCell ref="M25:T25"/>
    <mergeCell ref="B26:E26"/>
    <mergeCell ref="M26:T26"/>
    <mergeCell ref="D8:D9"/>
    <mergeCell ref="E8:E9"/>
    <mergeCell ref="F8:F9"/>
    <mergeCell ref="G8:G9"/>
    <mergeCell ref="H8:H9"/>
    <mergeCell ref="I8:I9"/>
    <mergeCell ref="K7:M8"/>
    <mergeCell ref="N7:P8"/>
    <mergeCell ref="Q7:Q9"/>
    <mergeCell ref="R7:R9"/>
    <mergeCell ref="S7:S9"/>
    <mergeCell ref="T7:T9"/>
    <mergeCell ref="P4:T4"/>
    <mergeCell ref="A5:B9"/>
    <mergeCell ref="C5:C9"/>
    <mergeCell ref="D5:J5"/>
    <mergeCell ref="K5:T6"/>
    <mergeCell ref="D6:J6"/>
    <mergeCell ref="D7:E7"/>
    <mergeCell ref="F7:G7"/>
    <mergeCell ref="H7:I7"/>
    <mergeCell ref="J7:J9"/>
    <mergeCell ref="E1:N1"/>
    <mergeCell ref="P1:T1"/>
    <mergeCell ref="A2:D2"/>
    <mergeCell ref="E2:N2"/>
    <mergeCell ref="P2:T2"/>
    <mergeCell ref="A3:D3"/>
    <mergeCell ref="E3:N3"/>
    <mergeCell ref="P3:T3"/>
  </mergeCells>
  <printOptions horizontalCentered="1"/>
  <pageMargins left="0.4" right="0.21" top="0.27" bottom="0.15" header="0.2" footer="0.18"/>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sheetPr>
    <tabColor indexed="10"/>
  </sheetPr>
  <dimension ref="A1:Q26"/>
  <sheetViews>
    <sheetView showZeros="0" view="pageBreakPreview" zoomScaleSheetLayoutView="100" zoomScalePageLayoutView="0" workbookViewId="0" topLeftCell="A3">
      <selection activeCell="E13" sqref="E13"/>
    </sheetView>
  </sheetViews>
  <sheetFormatPr defaultColWidth="8.796875" defaultRowHeight="15"/>
  <cols>
    <col min="1" max="1" width="4.09765625" style="46" customWidth="1"/>
    <col min="2" max="2" width="23.19921875" style="8" customWidth="1"/>
    <col min="3" max="3" width="11.8984375" style="8" customWidth="1"/>
    <col min="4" max="4" width="9.59765625" style="8" customWidth="1"/>
    <col min="5" max="5" width="9.5" style="8" customWidth="1"/>
    <col min="6" max="6" width="9.09765625" style="8" customWidth="1"/>
    <col min="7" max="7" width="8.3984375" style="8" customWidth="1"/>
    <col min="8" max="8" width="8.5" style="8" customWidth="1"/>
    <col min="9" max="11" width="7.69921875" style="8" customWidth="1"/>
    <col min="12" max="12" width="9" style="8" customWidth="1"/>
    <col min="13" max="13" width="9.5" style="8" customWidth="1"/>
    <col min="14" max="14" width="8.69921875" style="8" customWidth="1"/>
    <col min="15" max="16384" width="9" style="8" customWidth="1"/>
  </cols>
  <sheetData>
    <row r="1" spans="1:14" ht="19.5" customHeight="1">
      <c r="A1" s="672" t="s">
        <v>72</v>
      </c>
      <c r="B1" s="672"/>
      <c r="C1" s="7"/>
      <c r="D1" s="673" t="s">
        <v>73</v>
      </c>
      <c r="E1" s="673"/>
      <c r="F1" s="673"/>
      <c r="G1" s="673"/>
      <c r="H1" s="673"/>
      <c r="I1" s="673"/>
      <c r="J1" s="673"/>
      <c r="K1" s="673"/>
      <c r="L1" s="671" t="s">
        <v>74</v>
      </c>
      <c r="M1" s="671"/>
      <c r="N1" s="671"/>
    </row>
    <row r="2" spans="1:16" ht="16.5" customHeight="1">
      <c r="A2" s="7" t="s">
        <v>75</v>
      </c>
      <c r="B2" s="7"/>
      <c r="C2" s="7"/>
      <c r="D2" s="673" t="s">
        <v>76</v>
      </c>
      <c r="E2" s="673"/>
      <c r="F2" s="673"/>
      <c r="G2" s="673"/>
      <c r="H2" s="673"/>
      <c r="I2" s="673"/>
      <c r="J2" s="673"/>
      <c r="K2" s="673"/>
      <c r="L2" s="674" t="str">
        <f>'Thong tin'!B4</f>
        <v>Cục THADS tỉnh Kon Tum</v>
      </c>
      <c r="M2" s="674"/>
      <c r="N2" s="674"/>
      <c r="P2" s="9"/>
    </row>
    <row r="3" spans="1:16" ht="16.5" customHeight="1">
      <c r="A3" s="7" t="s">
        <v>77</v>
      </c>
      <c r="B3" s="7"/>
      <c r="C3" s="10"/>
      <c r="D3" s="670" t="str">
        <f>'Thong tin'!B3</f>
        <v>6 tháng / năm 2019</v>
      </c>
      <c r="E3" s="670"/>
      <c r="F3" s="670"/>
      <c r="G3" s="670"/>
      <c r="H3" s="670"/>
      <c r="I3" s="670"/>
      <c r="J3" s="670"/>
      <c r="K3" s="670"/>
      <c r="L3" s="671" t="s">
        <v>78</v>
      </c>
      <c r="M3" s="671"/>
      <c r="N3" s="671"/>
      <c r="P3" s="11"/>
    </row>
    <row r="4" spans="1:16" ht="16.5" customHeight="1">
      <c r="A4" s="12" t="s">
        <v>79</v>
      </c>
      <c r="B4" s="13"/>
      <c r="C4" s="14"/>
      <c r="D4" s="15"/>
      <c r="E4" s="15"/>
      <c r="F4" s="14"/>
      <c r="G4" s="16"/>
      <c r="H4" s="16"/>
      <c r="I4" s="16"/>
      <c r="J4" s="14"/>
      <c r="K4" s="15"/>
      <c r="L4" s="674" t="s">
        <v>80</v>
      </c>
      <c r="M4" s="674"/>
      <c r="N4" s="674"/>
      <c r="P4" s="11"/>
    </row>
    <row r="5" spans="1:16" ht="16.5" customHeight="1">
      <c r="A5" s="17"/>
      <c r="B5" s="14"/>
      <c r="C5" s="14"/>
      <c r="D5" s="14"/>
      <c r="E5" s="14"/>
      <c r="F5" s="18"/>
      <c r="G5" s="19"/>
      <c r="H5" s="19"/>
      <c r="I5" s="19"/>
      <c r="J5" s="18"/>
      <c r="K5" s="20"/>
      <c r="L5" s="675" t="s">
        <v>81</v>
      </c>
      <c r="M5" s="675"/>
      <c r="N5" s="675"/>
      <c r="P5" s="11"/>
    </row>
    <row r="6" spans="1:16" ht="18.75" customHeight="1">
      <c r="A6" s="676" t="s">
        <v>82</v>
      </c>
      <c r="B6" s="677"/>
      <c r="C6" s="682" t="s">
        <v>6</v>
      </c>
      <c r="D6" s="682" t="s">
        <v>83</v>
      </c>
      <c r="E6" s="684"/>
      <c r="F6" s="684"/>
      <c r="G6" s="684"/>
      <c r="H6" s="684"/>
      <c r="I6" s="684"/>
      <c r="J6" s="684"/>
      <c r="K6" s="684"/>
      <c r="L6" s="684"/>
      <c r="M6" s="684"/>
      <c r="N6" s="685"/>
      <c r="P6" s="11"/>
    </row>
    <row r="7" spans="1:16" ht="20.25" customHeight="1">
      <c r="A7" s="678"/>
      <c r="B7" s="679"/>
      <c r="C7" s="683"/>
      <c r="D7" s="686" t="s">
        <v>7</v>
      </c>
      <c r="E7" s="688" t="s">
        <v>84</v>
      </c>
      <c r="F7" s="689"/>
      <c r="G7" s="690"/>
      <c r="H7" s="691" t="s">
        <v>85</v>
      </c>
      <c r="I7" s="691" t="s">
        <v>86</v>
      </c>
      <c r="J7" s="691" t="s">
        <v>87</v>
      </c>
      <c r="K7" s="691" t="s">
        <v>88</v>
      </c>
      <c r="L7" s="691" t="s">
        <v>89</v>
      </c>
      <c r="M7" s="691" t="s">
        <v>90</v>
      </c>
      <c r="N7" s="691" t="s">
        <v>91</v>
      </c>
      <c r="O7" s="11"/>
      <c r="P7" s="11"/>
    </row>
    <row r="8" spans="1:16" ht="21" customHeight="1">
      <c r="A8" s="678"/>
      <c r="B8" s="679"/>
      <c r="C8" s="683"/>
      <c r="D8" s="686"/>
      <c r="E8" s="696" t="s">
        <v>92</v>
      </c>
      <c r="F8" s="697" t="s">
        <v>93</v>
      </c>
      <c r="G8" s="698"/>
      <c r="H8" s="691"/>
      <c r="I8" s="691"/>
      <c r="J8" s="691"/>
      <c r="K8" s="691"/>
      <c r="L8" s="691"/>
      <c r="M8" s="691"/>
      <c r="N8" s="691"/>
      <c r="O8" s="693"/>
      <c r="P8" s="693"/>
    </row>
    <row r="9" spans="1:16" ht="24.75" customHeight="1">
      <c r="A9" s="680"/>
      <c r="B9" s="681"/>
      <c r="C9" s="683"/>
      <c r="D9" s="687"/>
      <c r="E9" s="692"/>
      <c r="F9" s="21" t="s">
        <v>94</v>
      </c>
      <c r="G9" s="23" t="s">
        <v>95</v>
      </c>
      <c r="H9" s="692"/>
      <c r="I9" s="692"/>
      <c r="J9" s="692"/>
      <c r="K9" s="692"/>
      <c r="L9" s="692"/>
      <c r="M9" s="692"/>
      <c r="N9" s="692"/>
      <c r="O9" s="22"/>
      <c r="P9" s="22"/>
    </row>
    <row r="10" spans="1:16" s="26" customFormat="1" ht="18.75" customHeight="1">
      <c r="A10" s="694" t="s">
        <v>96</v>
      </c>
      <c r="B10" s="695"/>
      <c r="C10" s="24">
        <v>1</v>
      </c>
      <c r="D10" s="24">
        <v>2</v>
      </c>
      <c r="E10" s="24">
        <v>3</v>
      </c>
      <c r="F10" s="24">
        <v>4</v>
      </c>
      <c r="G10" s="24">
        <v>5</v>
      </c>
      <c r="H10" s="24">
        <v>6</v>
      </c>
      <c r="I10" s="24">
        <v>7</v>
      </c>
      <c r="J10" s="24">
        <v>8</v>
      </c>
      <c r="K10" s="24">
        <v>9</v>
      </c>
      <c r="L10" s="24">
        <v>10</v>
      </c>
      <c r="M10" s="24">
        <v>11</v>
      </c>
      <c r="N10" s="24">
        <v>12</v>
      </c>
      <c r="O10" s="25"/>
      <c r="P10" s="25"/>
    </row>
    <row r="11" spans="1:17" ht="22.5" customHeight="1">
      <c r="A11" s="27" t="s">
        <v>9</v>
      </c>
      <c r="B11" s="28" t="s">
        <v>97</v>
      </c>
      <c r="C11" s="29">
        <v>2066</v>
      </c>
      <c r="D11" s="29">
        <v>658</v>
      </c>
      <c r="E11" s="29">
        <v>517</v>
      </c>
      <c r="F11" s="29">
        <v>16</v>
      </c>
      <c r="G11" s="29">
        <v>501</v>
      </c>
      <c r="H11" s="29">
        <v>8</v>
      </c>
      <c r="I11" s="29">
        <v>721</v>
      </c>
      <c r="J11" s="29">
        <v>160</v>
      </c>
      <c r="K11" s="29">
        <v>2</v>
      </c>
      <c r="L11" s="29">
        <v>0</v>
      </c>
      <c r="M11" s="29">
        <v>0</v>
      </c>
      <c r="N11" s="29">
        <v>0</v>
      </c>
      <c r="O11" s="11"/>
      <c r="P11" s="11"/>
      <c r="Q11" s="30"/>
    </row>
    <row r="12" spans="1:16" ht="22.5" customHeight="1">
      <c r="A12" s="31">
        <v>1</v>
      </c>
      <c r="B12" s="32" t="s">
        <v>21</v>
      </c>
      <c r="C12" s="33">
        <v>567</v>
      </c>
      <c r="D12" s="33">
        <v>274</v>
      </c>
      <c r="E12" s="33">
        <v>200</v>
      </c>
      <c r="F12" s="33">
        <v>4</v>
      </c>
      <c r="G12" s="33">
        <v>196</v>
      </c>
      <c r="H12" s="33">
        <v>1</v>
      </c>
      <c r="I12" s="33">
        <v>12</v>
      </c>
      <c r="J12" s="33">
        <v>79</v>
      </c>
      <c r="K12" s="33">
        <v>1</v>
      </c>
      <c r="L12" s="33">
        <v>0</v>
      </c>
      <c r="M12" s="33">
        <v>0</v>
      </c>
      <c r="N12" s="33">
        <v>0</v>
      </c>
      <c r="O12" s="11"/>
      <c r="P12" s="11"/>
    </row>
    <row r="13" spans="1:16" ht="22.5" customHeight="1">
      <c r="A13" s="31">
        <v>2</v>
      </c>
      <c r="B13" s="32" t="s">
        <v>98</v>
      </c>
      <c r="C13" s="33">
        <v>1499</v>
      </c>
      <c r="D13" s="33">
        <v>384</v>
      </c>
      <c r="E13" s="33">
        <v>317</v>
      </c>
      <c r="F13" s="33">
        <v>12</v>
      </c>
      <c r="G13" s="33">
        <v>305</v>
      </c>
      <c r="H13" s="33">
        <v>7</v>
      </c>
      <c r="I13" s="33">
        <v>709</v>
      </c>
      <c r="J13" s="33">
        <v>81</v>
      </c>
      <c r="K13" s="33">
        <v>1</v>
      </c>
      <c r="L13" s="33">
        <v>0</v>
      </c>
      <c r="M13" s="33">
        <v>0</v>
      </c>
      <c r="N13" s="33">
        <v>0</v>
      </c>
      <c r="O13" s="11"/>
      <c r="P13" s="11"/>
    </row>
    <row r="14" spans="1:16" ht="22.5" customHeight="1">
      <c r="A14" s="34" t="s">
        <v>10</v>
      </c>
      <c r="B14" s="35" t="s">
        <v>99</v>
      </c>
      <c r="C14" s="36">
        <v>22</v>
      </c>
      <c r="D14" s="36">
        <v>7</v>
      </c>
      <c r="E14" s="36">
        <v>13</v>
      </c>
      <c r="F14" s="36">
        <v>0</v>
      </c>
      <c r="G14" s="36">
        <v>13</v>
      </c>
      <c r="H14" s="36">
        <v>0</v>
      </c>
      <c r="I14" s="36">
        <v>0</v>
      </c>
      <c r="J14" s="36">
        <v>2</v>
      </c>
      <c r="K14" s="36">
        <v>0</v>
      </c>
      <c r="L14" s="36">
        <v>0</v>
      </c>
      <c r="M14" s="36">
        <v>0</v>
      </c>
      <c r="N14" s="36">
        <v>0</v>
      </c>
      <c r="O14" s="11"/>
      <c r="P14" s="11"/>
    </row>
    <row r="15" spans="1:16" ht="22.5" customHeight="1">
      <c r="A15" s="37" t="s">
        <v>11</v>
      </c>
      <c r="B15" s="38" t="s">
        <v>100</v>
      </c>
      <c r="C15" s="33">
        <v>8</v>
      </c>
      <c r="D15" s="33">
        <v>5</v>
      </c>
      <c r="E15" s="33">
        <v>0</v>
      </c>
      <c r="F15" s="33">
        <v>0</v>
      </c>
      <c r="G15" s="33">
        <v>0</v>
      </c>
      <c r="H15" s="33">
        <v>0</v>
      </c>
      <c r="I15" s="33">
        <v>0</v>
      </c>
      <c r="J15" s="33">
        <v>3</v>
      </c>
      <c r="K15" s="33">
        <v>0</v>
      </c>
      <c r="L15" s="33">
        <v>0</v>
      </c>
      <c r="M15" s="33">
        <v>0</v>
      </c>
      <c r="N15" s="33">
        <v>0</v>
      </c>
      <c r="O15" s="11"/>
      <c r="P15" s="11"/>
    </row>
    <row r="16" spans="1:15" ht="22.5" customHeight="1">
      <c r="A16" s="39" t="s">
        <v>12</v>
      </c>
      <c r="B16" s="40" t="s">
        <v>4</v>
      </c>
      <c r="C16" s="29">
        <v>2044</v>
      </c>
      <c r="D16" s="29">
        <v>651</v>
      </c>
      <c r="E16" s="29">
        <v>504</v>
      </c>
      <c r="F16" s="29">
        <v>16</v>
      </c>
      <c r="G16" s="29">
        <v>488</v>
      </c>
      <c r="H16" s="29">
        <v>8</v>
      </c>
      <c r="I16" s="29">
        <v>721</v>
      </c>
      <c r="J16" s="29">
        <v>158</v>
      </c>
      <c r="K16" s="29">
        <v>2</v>
      </c>
      <c r="L16" s="29">
        <v>0</v>
      </c>
      <c r="M16" s="29">
        <v>0</v>
      </c>
      <c r="N16" s="29">
        <v>0</v>
      </c>
      <c r="O16" s="11"/>
    </row>
    <row r="17" spans="1:15" ht="22.5" customHeight="1">
      <c r="A17" s="37" t="s">
        <v>101</v>
      </c>
      <c r="B17" s="41" t="s">
        <v>1</v>
      </c>
      <c r="C17" s="42">
        <v>1644</v>
      </c>
      <c r="D17" s="42">
        <v>474</v>
      </c>
      <c r="E17" s="42">
        <v>336</v>
      </c>
      <c r="F17" s="42">
        <v>13</v>
      </c>
      <c r="G17" s="42">
        <v>323</v>
      </c>
      <c r="H17" s="42">
        <v>8</v>
      </c>
      <c r="I17" s="42">
        <v>717</v>
      </c>
      <c r="J17" s="42">
        <v>108</v>
      </c>
      <c r="K17" s="42">
        <v>1</v>
      </c>
      <c r="L17" s="42">
        <v>0</v>
      </c>
      <c r="M17" s="42">
        <v>0</v>
      </c>
      <c r="N17" s="42">
        <v>0</v>
      </c>
      <c r="O17" s="11"/>
    </row>
    <row r="18" spans="1:15" ht="22.5" customHeight="1">
      <c r="A18" s="31" t="s">
        <v>13</v>
      </c>
      <c r="B18" s="32" t="s">
        <v>102</v>
      </c>
      <c r="C18" s="33">
        <v>1388</v>
      </c>
      <c r="D18" s="33">
        <v>336</v>
      </c>
      <c r="E18" s="33">
        <v>275</v>
      </c>
      <c r="F18" s="33">
        <v>12</v>
      </c>
      <c r="G18" s="33">
        <v>263</v>
      </c>
      <c r="H18" s="33">
        <v>7</v>
      </c>
      <c r="I18" s="33">
        <v>709</v>
      </c>
      <c r="J18" s="33">
        <v>60</v>
      </c>
      <c r="K18" s="33">
        <v>1</v>
      </c>
      <c r="L18" s="33">
        <v>0</v>
      </c>
      <c r="M18" s="33">
        <v>0</v>
      </c>
      <c r="N18" s="33">
        <v>0</v>
      </c>
      <c r="O18" s="11"/>
    </row>
    <row r="19" spans="1:15" ht="20.25" customHeight="1">
      <c r="A19" s="31" t="s">
        <v>14</v>
      </c>
      <c r="B19" s="32" t="s">
        <v>103</v>
      </c>
      <c r="C19" s="33">
        <v>1</v>
      </c>
      <c r="D19" s="33">
        <v>1</v>
      </c>
      <c r="E19" s="33">
        <v>0</v>
      </c>
      <c r="F19" s="33">
        <v>0</v>
      </c>
      <c r="G19" s="33">
        <v>0</v>
      </c>
      <c r="H19" s="33">
        <v>0</v>
      </c>
      <c r="I19" s="33">
        <v>0</v>
      </c>
      <c r="J19" s="33">
        <v>0</v>
      </c>
      <c r="K19" s="33">
        <v>0</v>
      </c>
      <c r="L19" s="33">
        <v>0</v>
      </c>
      <c r="M19" s="33">
        <v>0</v>
      </c>
      <c r="N19" s="33">
        <v>0</v>
      </c>
      <c r="O19" s="11"/>
    </row>
    <row r="20" spans="1:15" ht="21" customHeight="1">
      <c r="A20" s="31" t="s">
        <v>15</v>
      </c>
      <c r="B20" s="32" t="s">
        <v>104</v>
      </c>
      <c r="C20" s="33">
        <v>252</v>
      </c>
      <c r="D20" s="33">
        <v>136</v>
      </c>
      <c r="E20" s="33">
        <v>61</v>
      </c>
      <c r="F20" s="33">
        <v>1</v>
      </c>
      <c r="G20" s="33">
        <v>60</v>
      </c>
      <c r="H20" s="33">
        <v>1</v>
      </c>
      <c r="I20" s="33">
        <v>7</v>
      </c>
      <c r="J20" s="33">
        <v>47</v>
      </c>
      <c r="K20" s="33">
        <v>0</v>
      </c>
      <c r="L20" s="33">
        <v>0</v>
      </c>
      <c r="M20" s="33">
        <v>0</v>
      </c>
      <c r="N20" s="33">
        <v>0</v>
      </c>
      <c r="O20" s="11"/>
    </row>
    <row r="21" spans="1:15" ht="21" customHeight="1">
      <c r="A21" s="31" t="s">
        <v>16</v>
      </c>
      <c r="B21" s="32" t="s">
        <v>105</v>
      </c>
      <c r="C21" s="33">
        <v>1</v>
      </c>
      <c r="D21" s="33">
        <v>0</v>
      </c>
      <c r="E21" s="33">
        <v>0</v>
      </c>
      <c r="F21" s="33">
        <v>0</v>
      </c>
      <c r="G21" s="33">
        <v>0</v>
      </c>
      <c r="H21" s="33">
        <v>0</v>
      </c>
      <c r="I21" s="33">
        <v>0</v>
      </c>
      <c r="J21" s="33">
        <v>1</v>
      </c>
      <c r="K21" s="33">
        <v>0</v>
      </c>
      <c r="L21" s="33">
        <v>0</v>
      </c>
      <c r="M21" s="33">
        <v>0</v>
      </c>
      <c r="N21" s="33">
        <v>0</v>
      </c>
      <c r="O21" s="11"/>
    </row>
    <row r="22" spans="1:15" ht="21" customHeight="1">
      <c r="A22" s="31" t="s">
        <v>17</v>
      </c>
      <c r="B22" s="32" t="s">
        <v>106</v>
      </c>
      <c r="C22" s="33">
        <v>2</v>
      </c>
      <c r="D22" s="33">
        <v>1</v>
      </c>
      <c r="E22" s="33">
        <v>0</v>
      </c>
      <c r="F22" s="33">
        <v>0</v>
      </c>
      <c r="G22" s="33">
        <v>0</v>
      </c>
      <c r="H22" s="33">
        <v>0</v>
      </c>
      <c r="I22" s="33">
        <v>1</v>
      </c>
      <c r="J22" s="33">
        <v>0</v>
      </c>
      <c r="K22" s="33">
        <v>0</v>
      </c>
      <c r="L22" s="33">
        <v>0</v>
      </c>
      <c r="M22" s="33">
        <v>0</v>
      </c>
      <c r="N22" s="33">
        <v>0</v>
      </c>
      <c r="O22" s="11"/>
    </row>
    <row r="23" spans="1:15" ht="25.5">
      <c r="A23" s="31" t="s">
        <v>18</v>
      </c>
      <c r="B23" s="43" t="s">
        <v>107</v>
      </c>
      <c r="C23" s="33">
        <v>0</v>
      </c>
      <c r="D23" s="33">
        <v>0</v>
      </c>
      <c r="E23" s="33">
        <v>0</v>
      </c>
      <c r="F23" s="33">
        <v>0</v>
      </c>
      <c r="G23" s="33">
        <v>0</v>
      </c>
      <c r="H23" s="33">
        <v>0</v>
      </c>
      <c r="I23" s="33">
        <v>0</v>
      </c>
      <c r="J23" s="33">
        <v>0</v>
      </c>
      <c r="K23" s="33">
        <v>0</v>
      </c>
      <c r="L23" s="33">
        <v>0</v>
      </c>
      <c r="M23" s="33">
        <v>0</v>
      </c>
      <c r="N23" s="33">
        <v>0</v>
      </c>
      <c r="O23" s="11"/>
    </row>
    <row r="24" spans="1:15" ht="21" customHeight="1">
      <c r="A24" s="31" t="s">
        <v>19</v>
      </c>
      <c r="B24" s="32" t="s">
        <v>27</v>
      </c>
      <c r="C24" s="33">
        <v>0</v>
      </c>
      <c r="D24" s="33">
        <v>0</v>
      </c>
      <c r="E24" s="33">
        <v>0</v>
      </c>
      <c r="F24" s="33">
        <v>0</v>
      </c>
      <c r="G24" s="33">
        <v>0</v>
      </c>
      <c r="H24" s="33">
        <v>0</v>
      </c>
      <c r="I24" s="33">
        <v>0</v>
      </c>
      <c r="J24" s="33">
        <v>0</v>
      </c>
      <c r="K24" s="33">
        <v>0</v>
      </c>
      <c r="L24" s="33">
        <v>0</v>
      </c>
      <c r="M24" s="33">
        <v>0</v>
      </c>
      <c r="N24" s="33">
        <v>0</v>
      </c>
      <c r="O24" s="11"/>
    </row>
    <row r="25" spans="1:15" ht="21" customHeight="1">
      <c r="A25" s="37" t="s">
        <v>108</v>
      </c>
      <c r="B25" s="38" t="s">
        <v>20</v>
      </c>
      <c r="C25" s="42">
        <v>400</v>
      </c>
      <c r="D25" s="33">
        <v>177</v>
      </c>
      <c r="E25" s="33">
        <v>168</v>
      </c>
      <c r="F25" s="33">
        <v>3</v>
      </c>
      <c r="G25" s="33">
        <v>165</v>
      </c>
      <c r="H25" s="33">
        <v>0</v>
      </c>
      <c r="I25" s="33">
        <v>4</v>
      </c>
      <c r="J25" s="33">
        <v>50</v>
      </c>
      <c r="K25" s="33">
        <v>1</v>
      </c>
      <c r="L25" s="33">
        <v>0</v>
      </c>
      <c r="M25" s="33">
        <v>0</v>
      </c>
      <c r="N25" s="33">
        <v>0</v>
      </c>
      <c r="O25" s="11"/>
    </row>
    <row r="26" spans="1:15" s="10" customFormat="1" ht="26.25">
      <c r="A26" s="37" t="s">
        <v>52</v>
      </c>
      <c r="B26" s="44" t="s">
        <v>109</v>
      </c>
      <c r="C26" s="45">
        <f>(C18+C19)/C17</f>
        <v>0.8448905109489051</v>
      </c>
      <c r="D26" s="45">
        <f aca="true" t="shared" si="0" ref="D26:N26">(D18+D19)/D17</f>
        <v>0.7109704641350211</v>
      </c>
      <c r="E26" s="45">
        <f t="shared" si="0"/>
        <v>0.8184523809523809</v>
      </c>
      <c r="F26" s="45">
        <f t="shared" si="0"/>
        <v>0.9230769230769231</v>
      </c>
      <c r="G26" s="45">
        <f t="shared" si="0"/>
        <v>0.8142414860681114</v>
      </c>
      <c r="H26" s="45">
        <f t="shared" si="0"/>
        <v>0.875</v>
      </c>
      <c r="I26" s="45">
        <f t="shared" si="0"/>
        <v>0.9888423988842399</v>
      </c>
      <c r="J26" s="45">
        <f t="shared" si="0"/>
        <v>0.5555555555555556</v>
      </c>
      <c r="K26" s="45">
        <f t="shared" si="0"/>
        <v>1</v>
      </c>
      <c r="L26" s="45" t="e">
        <f t="shared" si="0"/>
        <v>#DIV/0!</v>
      </c>
      <c r="M26" s="45" t="e">
        <f t="shared" si="0"/>
        <v>#DIV/0!</v>
      </c>
      <c r="N26" s="45" t="e">
        <f t="shared" si="0"/>
        <v>#DIV/0!</v>
      </c>
      <c r="O26" s="11"/>
    </row>
  </sheetData>
  <sheetProtection/>
  <mergeCells count="25">
    <mergeCell ref="O8:P8"/>
    <mergeCell ref="A10:B10"/>
    <mergeCell ref="K7:K9"/>
    <mergeCell ref="L7:L9"/>
    <mergeCell ref="M7:M9"/>
    <mergeCell ref="N7:N9"/>
    <mergeCell ref="E8:E9"/>
    <mergeCell ref="F8:G8"/>
    <mergeCell ref="L4:N4"/>
    <mergeCell ref="L5:N5"/>
    <mergeCell ref="A6:B9"/>
    <mergeCell ref="C6:C9"/>
    <mergeCell ref="D6:N6"/>
    <mergeCell ref="D7:D9"/>
    <mergeCell ref="E7:G7"/>
    <mergeCell ref="H7:H9"/>
    <mergeCell ref="I7:I9"/>
    <mergeCell ref="J7:J9"/>
    <mergeCell ref="D3:K3"/>
    <mergeCell ref="L3:N3"/>
    <mergeCell ref="A1:B1"/>
    <mergeCell ref="D1:K1"/>
    <mergeCell ref="L1:N1"/>
    <mergeCell ref="D2:K2"/>
    <mergeCell ref="L2:N2"/>
  </mergeCells>
  <printOptions/>
  <pageMargins left="0.22" right="0" top="0" bottom="0" header="0.23" footer="0.17"/>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indexed="39"/>
  </sheetPr>
  <dimension ref="A1:P36"/>
  <sheetViews>
    <sheetView zoomScaleSheetLayoutView="100" zoomScalePageLayoutView="0" workbookViewId="0" topLeftCell="A1">
      <selection activeCell="F13" sqref="F13"/>
    </sheetView>
  </sheetViews>
  <sheetFormatPr defaultColWidth="8.796875" defaultRowHeight="15"/>
  <cols>
    <col min="1" max="1" width="4.69921875" style="467" customWidth="1"/>
    <col min="2" max="2" width="28" style="467" customWidth="1"/>
    <col min="3" max="3" width="11.59765625" style="328" customWidth="1"/>
    <col min="4" max="7" width="8" style="328" customWidth="1"/>
    <col min="8" max="9" width="12.09765625" style="328" customWidth="1"/>
    <col min="10" max="10" width="11.09765625" style="328" customWidth="1"/>
    <col min="11" max="11" width="15.19921875" style="328" customWidth="1"/>
    <col min="12" max="12" width="10.8984375" style="328" customWidth="1"/>
    <col min="13" max="16" width="9" style="328" hidden="1" customWidth="1"/>
    <col min="17" max="16384" width="9" style="328" customWidth="1"/>
  </cols>
  <sheetData>
    <row r="1" spans="1:12" ht="21" customHeight="1">
      <c r="A1" s="847" t="s">
        <v>425</v>
      </c>
      <c r="B1" s="847"/>
      <c r="C1" s="276"/>
      <c r="D1" s="898" t="s">
        <v>426</v>
      </c>
      <c r="E1" s="898"/>
      <c r="F1" s="898"/>
      <c r="G1" s="898"/>
      <c r="H1" s="898"/>
      <c r="I1" s="898"/>
      <c r="J1" s="995" t="s">
        <v>427</v>
      </c>
      <c r="K1" s="996"/>
      <c r="L1" s="996"/>
    </row>
    <row r="2" spans="1:12" ht="15.75" customHeight="1">
      <c r="A2" s="851" t="s">
        <v>75</v>
      </c>
      <c r="B2" s="851"/>
      <c r="C2" s="851"/>
      <c r="D2" s="898"/>
      <c r="E2" s="898"/>
      <c r="F2" s="898"/>
      <c r="G2" s="898"/>
      <c r="H2" s="898"/>
      <c r="I2" s="898"/>
      <c r="J2" s="997" t="str">
        <f>'[11]Thong tin'!B4</f>
        <v>Cục THADS tỉnh Kon Tum</v>
      </c>
      <c r="K2" s="997"/>
      <c r="L2" s="997"/>
    </row>
    <row r="3" spans="1:12" ht="18.75" customHeight="1">
      <c r="A3" s="278" t="s">
        <v>77</v>
      </c>
      <c r="B3" s="278"/>
      <c r="C3" s="246"/>
      <c r="D3" s="920" t="str">
        <f>'Thong tin'!B3</f>
        <v>6 tháng / năm 2019</v>
      </c>
      <c r="E3" s="920"/>
      <c r="F3" s="920"/>
      <c r="G3" s="920"/>
      <c r="H3" s="920"/>
      <c r="I3" s="920"/>
      <c r="J3" s="998" t="s">
        <v>214</v>
      </c>
      <c r="K3" s="999"/>
      <c r="L3" s="999"/>
    </row>
    <row r="4" spans="1:12" ht="16.5" customHeight="1">
      <c r="A4" s="854" t="s">
        <v>270</v>
      </c>
      <c r="B4" s="854"/>
      <c r="C4" s="854"/>
      <c r="D4" s="466"/>
      <c r="E4" s="466"/>
      <c r="F4" s="466"/>
      <c r="G4" s="466"/>
      <c r="H4" s="466"/>
      <c r="I4" s="466"/>
      <c r="J4" s="1000" t="s">
        <v>80</v>
      </c>
      <c r="K4" s="1001"/>
      <c r="L4" s="1001"/>
    </row>
    <row r="5" spans="3:12" ht="20.25" customHeight="1">
      <c r="C5" s="468"/>
      <c r="D5" s="468"/>
      <c r="H5" s="469"/>
      <c r="I5" s="469"/>
      <c r="J5" s="1002" t="s">
        <v>428</v>
      </c>
      <c r="K5" s="1002"/>
      <c r="L5" s="1002"/>
    </row>
    <row r="6" spans="1:12" ht="22.5" customHeight="1">
      <c r="A6" s="1003" t="s">
        <v>2</v>
      </c>
      <c r="B6" s="1003"/>
      <c r="C6" s="949" t="s">
        <v>6</v>
      </c>
      <c r="D6" s="949" t="s">
        <v>429</v>
      </c>
      <c r="E6" s="949"/>
      <c r="F6" s="949"/>
      <c r="G6" s="949"/>
      <c r="H6" s="949" t="s">
        <v>430</v>
      </c>
      <c r="I6" s="949"/>
      <c r="J6" s="949" t="s">
        <v>431</v>
      </c>
      <c r="K6" s="949"/>
      <c r="L6" s="949"/>
    </row>
    <row r="7" spans="1:12" ht="54.75" customHeight="1">
      <c r="A7" s="1003"/>
      <c r="B7" s="1003"/>
      <c r="C7" s="949"/>
      <c r="D7" s="421" t="s">
        <v>432</v>
      </c>
      <c r="E7" s="421" t="s">
        <v>433</v>
      </c>
      <c r="F7" s="421" t="s">
        <v>434</v>
      </c>
      <c r="G7" s="421" t="s">
        <v>435</v>
      </c>
      <c r="H7" s="421" t="s">
        <v>436</v>
      </c>
      <c r="I7" s="421" t="s">
        <v>437</v>
      </c>
      <c r="J7" s="421" t="s">
        <v>438</v>
      </c>
      <c r="K7" s="421" t="s">
        <v>439</v>
      </c>
      <c r="L7" s="421" t="s">
        <v>440</v>
      </c>
    </row>
    <row r="8" spans="1:12" s="344" customFormat="1" ht="16.5" customHeight="1">
      <c r="A8" s="1004" t="s">
        <v>0</v>
      </c>
      <c r="B8" s="1004"/>
      <c r="C8" s="425">
        <v>1</v>
      </c>
      <c r="D8" s="425">
        <v>2</v>
      </c>
      <c r="E8" s="425">
        <v>3</v>
      </c>
      <c r="F8" s="425">
        <v>4</v>
      </c>
      <c r="G8" s="425">
        <v>5</v>
      </c>
      <c r="H8" s="425">
        <v>6</v>
      </c>
      <c r="I8" s="425">
        <v>7</v>
      </c>
      <c r="J8" s="425">
        <v>8</v>
      </c>
      <c r="K8" s="425">
        <v>9</v>
      </c>
      <c r="L8" s="425">
        <v>10</v>
      </c>
    </row>
    <row r="9" spans="1:12" s="344" customFormat="1" ht="19.5" customHeight="1">
      <c r="A9" s="1005" t="s">
        <v>395</v>
      </c>
      <c r="B9" s="1005"/>
      <c r="C9" s="427">
        <f>C10+C11</f>
        <v>0</v>
      </c>
      <c r="D9" s="427">
        <f aca="true" t="shared" si="0" ref="D9:L9">D10+D11</f>
        <v>0</v>
      </c>
      <c r="E9" s="427">
        <f t="shared" si="0"/>
        <v>0</v>
      </c>
      <c r="F9" s="427">
        <f t="shared" si="0"/>
        <v>0</v>
      </c>
      <c r="G9" s="427">
        <f t="shared" si="0"/>
        <v>0</v>
      </c>
      <c r="H9" s="427">
        <f t="shared" si="0"/>
        <v>0</v>
      </c>
      <c r="I9" s="427">
        <f t="shared" si="0"/>
        <v>0</v>
      </c>
      <c r="J9" s="427">
        <f t="shared" si="0"/>
        <v>0</v>
      </c>
      <c r="K9" s="427">
        <f t="shared" si="0"/>
        <v>0</v>
      </c>
      <c r="L9" s="427">
        <f t="shared" si="0"/>
        <v>0</v>
      </c>
    </row>
    <row r="10" spans="1:12" s="344" customFormat="1" ht="19.5" customHeight="1">
      <c r="A10" s="392" t="s">
        <v>9</v>
      </c>
      <c r="B10" s="393" t="s">
        <v>441</v>
      </c>
      <c r="C10" s="570">
        <f>D10+E10+F10+G10</f>
        <v>0</v>
      </c>
      <c r="D10" s="571"/>
      <c r="E10" s="572"/>
      <c r="F10" s="572"/>
      <c r="G10" s="571"/>
      <c r="H10" s="572"/>
      <c r="I10" s="571"/>
      <c r="J10" s="573"/>
      <c r="K10" s="574"/>
      <c r="L10" s="574"/>
    </row>
    <row r="11" spans="1:12" s="344" customFormat="1" ht="19.5" customHeight="1">
      <c r="A11" s="470" t="s">
        <v>10</v>
      </c>
      <c r="B11" s="454" t="s">
        <v>229</v>
      </c>
      <c r="C11" s="434">
        <f>SUM(C12:C21)</f>
        <v>0</v>
      </c>
      <c r="D11" s="434">
        <f aca="true" t="shared" si="1" ref="D11:L11">SUM(D12:D21)</f>
        <v>0</v>
      </c>
      <c r="E11" s="434">
        <f t="shared" si="1"/>
        <v>0</v>
      </c>
      <c r="F11" s="434">
        <f t="shared" si="1"/>
        <v>0</v>
      </c>
      <c r="G11" s="434">
        <f t="shared" si="1"/>
        <v>0</v>
      </c>
      <c r="H11" s="434">
        <f t="shared" si="1"/>
        <v>0</v>
      </c>
      <c r="I11" s="434">
        <f t="shared" si="1"/>
        <v>0</v>
      </c>
      <c r="J11" s="434">
        <f t="shared" si="1"/>
        <v>0</v>
      </c>
      <c r="K11" s="434">
        <f t="shared" si="1"/>
        <v>0</v>
      </c>
      <c r="L11" s="434">
        <f t="shared" si="1"/>
        <v>0</v>
      </c>
    </row>
    <row r="12" spans="1:12" s="344" customFormat="1" ht="19.5" customHeight="1">
      <c r="A12" s="471">
        <v>1</v>
      </c>
      <c r="B12" s="263" t="s">
        <v>230</v>
      </c>
      <c r="C12" s="570">
        <f>D12+E12+F12+G12</f>
        <v>0</v>
      </c>
      <c r="D12" s="570"/>
      <c r="E12" s="570"/>
      <c r="F12" s="570"/>
      <c r="G12" s="570"/>
      <c r="H12" s="578"/>
      <c r="I12" s="578"/>
      <c r="J12" s="578"/>
      <c r="K12" s="578"/>
      <c r="L12" s="578"/>
    </row>
    <row r="13" spans="1:12" s="344" customFormat="1" ht="19.5" customHeight="1">
      <c r="A13" s="471">
        <v>2</v>
      </c>
      <c r="B13" s="263" t="s">
        <v>231</v>
      </c>
      <c r="C13" s="570">
        <f aca="true" t="shared" si="2" ref="C13:C21">D13+E13+F13+G13</f>
        <v>0</v>
      </c>
      <c r="D13" s="570"/>
      <c r="E13" s="570"/>
      <c r="F13" s="570"/>
      <c r="G13" s="570"/>
      <c r="H13" s="578"/>
      <c r="I13" s="578"/>
      <c r="J13" s="578"/>
      <c r="K13" s="578"/>
      <c r="L13" s="578"/>
    </row>
    <row r="14" spans="1:12" s="344" customFormat="1" ht="19.5" customHeight="1">
      <c r="A14" s="471">
        <v>3</v>
      </c>
      <c r="B14" s="263" t="s">
        <v>232</v>
      </c>
      <c r="C14" s="570">
        <f t="shared" si="2"/>
        <v>0</v>
      </c>
      <c r="D14" s="570"/>
      <c r="E14" s="570"/>
      <c r="F14" s="570"/>
      <c r="G14" s="570"/>
      <c r="H14" s="578"/>
      <c r="I14" s="578"/>
      <c r="J14" s="578"/>
      <c r="K14" s="578"/>
      <c r="L14" s="578"/>
    </row>
    <row r="15" spans="1:12" s="344" customFormat="1" ht="19.5" customHeight="1">
      <c r="A15" s="471">
        <v>4</v>
      </c>
      <c r="B15" s="263" t="s">
        <v>233</v>
      </c>
      <c r="C15" s="570">
        <f t="shared" si="2"/>
        <v>0</v>
      </c>
      <c r="D15" s="570"/>
      <c r="E15" s="570"/>
      <c r="F15" s="570"/>
      <c r="G15" s="570"/>
      <c r="H15" s="578"/>
      <c r="I15" s="578"/>
      <c r="J15" s="578"/>
      <c r="K15" s="578"/>
      <c r="L15" s="578"/>
    </row>
    <row r="16" spans="1:12" s="344" customFormat="1" ht="19.5" customHeight="1">
      <c r="A16" s="471">
        <v>5</v>
      </c>
      <c r="B16" s="263" t="s">
        <v>234</v>
      </c>
      <c r="C16" s="570">
        <f t="shared" si="2"/>
        <v>0</v>
      </c>
      <c r="D16" s="570"/>
      <c r="E16" s="570"/>
      <c r="F16" s="570"/>
      <c r="G16" s="570"/>
      <c r="H16" s="578"/>
      <c r="I16" s="578"/>
      <c r="J16" s="578"/>
      <c r="K16" s="578"/>
      <c r="L16" s="578"/>
    </row>
    <row r="17" spans="1:12" s="344" customFormat="1" ht="19.5" customHeight="1">
      <c r="A17" s="471">
        <v>6</v>
      </c>
      <c r="B17" s="263" t="s">
        <v>235</v>
      </c>
      <c r="C17" s="570">
        <f t="shared" si="2"/>
        <v>0</v>
      </c>
      <c r="D17" s="570"/>
      <c r="E17" s="570"/>
      <c r="F17" s="570"/>
      <c r="G17" s="570"/>
      <c r="H17" s="578"/>
      <c r="I17" s="578"/>
      <c r="J17" s="578"/>
      <c r="K17" s="578"/>
      <c r="L17" s="578"/>
    </row>
    <row r="18" spans="1:12" s="344" customFormat="1" ht="19.5" customHeight="1">
      <c r="A18" s="471">
        <v>7</v>
      </c>
      <c r="B18" s="263" t="s">
        <v>236</v>
      </c>
      <c r="C18" s="570">
        <f t="shared" si="2"/>
        <v>0</v>
      </c>
      <c r="D18" s="570"/>
      <c r="E18" s="570"/>
      <c r="F18" s="570"/>
      <c r="G18" s="570"/>
      <c r="H18" s="578"/>
      <c r="I18" s="578"/>
      <c r="J18" s="578"/>
      <c r="K18" s="578"/>
      <c r="L18" s="578"/>
    </row>
    <row r="19" spans="1:12" s="344" customFormat="1" ht="19.5" customHeight="1">
      <c r="A19" s="471">
        <v>8</v>
      </c>
      <c r="B19" s="263" t="s">
        <v>237</v>
      </c>
      <c r="C19" s="570">
        <f t="shared" si="2"/>
        <v>0</v>
      </c>
      <c r="D19" s="570"/>
      <c r="E19" s="570"/>
      <c r="F19" s="570"/>
      <c r="G19" s="570"/>
      <c r="H19" s="578"/>
      <c r="I19" s="578"/>
      <c r="J19" s="578"/>
      <c r="K19" s="578"/>
      <c r="L19" s="578"/>
    </row>
    <row r="20" spans="1:12" s="344" customFormat="1" ht="19.5" customHeight="1">
      <c r="A20" s="471">
        <v>9</v>
      </c>
      <c r="B20" s="263" t="s">
        <v>239</v>
      </c>
      <c r="C20" s="431">
        <f t="shared" si="2"/>
        <v>0</v>
      </c>
      <c r="D20" s="431"/>
      <c r="E20" s="431"/>
      <c r="F20" s="431"/>
      <c r="G20" s="431"/>
      <c r="H20" s="484"/>
      <c r="I20" s="484"/>
      <c r="J20" s="484"/>
      <c r="K20" s="484"/>
      <c r="L20" s="484"/>
    </row>
    <row r="21" spans="1:12" s="344" customFormat="1" ht="19.5" customHeight="1">
      <c r="A21" s="471">
        <v>10</v>
      </c>
      <c r="B21" s="263" t="s">
        <v>241</v>
      </c>
      <c r="C21" s="570">
        <f t="shared" si="2"/>
        <v>0</v>
      </c>
      <c r="D21" s="570"/>
      <c r="E21" s="570"/>
      <c r="F21" s="570"/>
      <c r="G21" s="570"/>
      <c r="H21" s="578"/>
      <c r="I21" s="578"/>
      <c r="J21" s="578"/>
      <c r="K21" s="578"/>
      <c r="L21" s="578"/>
    </row>
    <row r="22" ht="15" customHeight="1"/>
    <row r="23" spans="1:12" ht="18" customHeight="1">
      <c r="A23" s="963"/>
      <c r="B23" s="963"/>
      <c r="C23" s="963"/>
      <c r="D23" s="963"/>
      <c r="E23" s="409"/>
      <c r="I23" s="964" t="str">
        <f>'Thong tin'!B8</f>
        <v>Kon Tum, ngày       tháng 04 năm 2019</v>
      </c>
      <c r="J23" s="964"/>
      <c r="K23" s="964"/>
      <c r="L23" s="964"/>
    </row>
    <row r="24" spans="1:16" ht="18" customHeight="1">
      <c r="A24" s="917" t="s">
        <v>397</v>
      </c>
      <c r="B24" s="917"/>
      <c r="C24" s="917"/>
      <c r="D24" s="917"/>
      <c r="E24" s="358"/>
      <c r="G24" s="358"/>
      <c r="H24" s="358"/>
      <c r="I24" s="918" t="str">
        <f>'[11]Thong tin'!B7</f>
        <v>CỤC TRƯỞNG
</v>
      </c>
      <c r="J24" s="918"/>
      <c r="K24" s="918"/>
      <c r="L24" s="918"/>
      <c r="P24" s="473"/>
    </row>
    <row r="25" spans="1:12" ht="18" customHeight="1">
      <c r="A25" s="919"/>
      <c r="B25" s="919"/>
      <c r="C25" s="919"/>
      <c r="D25" s="919"/>
      <c r="E25" s="356"/>
      <c r="F25" s="918"/>
      <c r="G25" s="918"/>
      <c r="H25" s="918"/>
      <c r="I25" s="918"/>
      <c r="J25" s="918"/>
      <c r="K25" s="918"/>
      <c r="L25" s="918"/>
    </row>
    <row r="26" spans="1:12" ht="18" customHeight="1">
      <c r="A26" s="363"/>
      <c r="B26" s="363"/>
      <c r="C26" s="356"/>
      <c r="D26" s="356"/>
      <c r="E26" s="356"/>
      <c r="F26" s="356"/>
      <c r="G26" s="356"/>
      <c r="H26" s="356"/>
      <c r="I26" s="356"/>
      <c r="J26" s="356"/>
      <c r="K26" s="356"/>
      <c r="L26" s="356"/>
    </row>
    <row r="27" spans="1:12" ht="18">
      <c r="A27" s="363"/>
      <c r="B27" s="908"/>
      <c r="C27" s="908"/>
      <c r="D27" s="356"/>
      <c r="E27" s="356"/>
      <c r="F27" s="356"/>
      <c r="G27" s="356"/>
      <c r="H27" s="908"/>
      <c r="I27" s="908"/>
      <c r="J27" s="908"/>
      <c r="K27" s="356"/>
      <c r="L27" s="356"/>
    </row>
    <row r="28" spans="1:12" ht="13.5" customHeight="1">
      <c r="A28" s="363"/>
      <c r="B28" s="363"/>
      <c r="C28" s="356"/>
      <c r="D28" s="356"/>
      <c r="E28" s="356"/>
      <c r="F28" s="356"/>
      <c r="G28" s="356"/>
      <c r="H28" s="356"/>
      <c r="I28" s="356"/>
      <c r="J28" s="356"/>
      <c r="K28" s="356"/>
      <c r="L28" s="356"/>
    </row>
    <row r="29" spans="1:12" ht="13.5" customHeight="1" hidden="1">
      <c r="A29" s="363"/>
      <c r="B29" s="363"/>
      <c r="C29" s="356"/>
      <c r="D29" s="356"/>
      <c r="E29" s="356"/>
      <c r="F29" s="356"/>
      <c r="G29" s="356"/>
      <c r="H29" s="356"/>
      <c r="I29" s="356"/>
      <c r="J29" s="356"/>
      <c r="K29" s="356"/>
      <c r="L29" s="356"/>
    </row>
    <row r="30" spans="1:12" s="360" customFormat="1" ht="19.5" hidden="1">
      <c r="A30" s="474" t="s">
        <v>442</v>
      </c>
      <c r="B30" s="361"/>
      <c r="C30" s="362"/>
      <c r="D30" s="362"/>
      <c r="E30" s="362"/>
      <c r="F30" s="362"/>
      <c r="G30" s="362"/>
      <c r="H30" s="362"/>
      <c r="I30" s="362"/>
      <c r="J30" s="362"/>
      <c r="K30" s="362"/>
      <c r="L30" s="362"/>
    </row>
    <row r="31" spans="1:12" s="413" customFormat="1" ht="18.75" hidden="1">
      <c r="A31" s="444"/>
      <c r="B31" s="475" t="s">
        <v>443</v>
      </c>
      <c r="C31" s="475"/>
      <c r="D31" s="475"/>
      <c r="E31" s="443"/>
      <c r="F31" s="443"/>
      <c r="G31" s="443"/>
      <c r="H31" s="443"/>
      <c r="I31" s="443"/>
      <c r="J31" s="443"/>
      <c r="K31" s="443"/>
      <c r="L31" s="443"/>
    </row>
    <row r="32" spans="1:12" s="413" customFormat="1" ht="18.75" hidden="1">
      <c r="A32" s="444"/>
      <c r="B32" s="475" t="s">
        <v>444</v>
      </c>
      <c r="C32" s="475"/>
      <c r="D32" s="475"/>
      <c r="E32" s="475"/>
      <c r="F32" s="443"/>
      <c r="G32" s="443"/>
      <c r="H32" s="443"/>
      <c r="I32" s="443"/>
      <c r="J32" s="443"/>
      <c r="K32" s="443"/>
      <c r="L32" s="443"/>
    </row>
    <row r="33" spans="1:12" s="413" customFormat="1" ht="18.75" hidden="1">
      <c r="A33" s="444"/>
      <c r="B33" s="443" t="s">
        <v>445</v>
      </c>
      <c r="C33" s="443"/>
      <c r="D33" s="443"/>
      <c r="E33" s="443"/>
      <c r="F33" s="443"/>
      <c r="G33" s="443"/>
      <c r="H33" s="443"/>
      <c r="I33" s="443"/>
      <c r="J33" s="443"/>
      <c r="K33" s="443"/>
      <c r="L33" s="443"/>
    </row>
    <row r="34" spans="1:12" ht="18">
      <c r="A34" s="363"/>
      <c r="B34" s="363"/>
      <c r="C34" s="356"/>
      <c r="D34" s="356"/>
      <c r="E34" s="356"/>
      <c r="F34" s="356"/>
      <c r="G34" s="356"/>
      <c r="H34" s="356"/>
      <c r="I34" s="356"/>
      <c r="J34" s="356"/>
      <c r="K34" s="356"/>
      <c r="L34" s="356"/>
    </row>
    <row r="35" spans="1:12" ht="18.75">
      <c r="A35" s="843" t="str">
        <f>'[11]Thong tin'!B5</f>
        <v>Phạm Anh Vũ</v>
      </c>
      <c r="B35" s="843"/>
      <c r="C35" s="843"/>
      <c r="D35" s="843"/>
      <c r="E35" s="459"/>
      <c r="G35" s="459"/>
      <c r="H35" s="459"/>
      <c r="I35" s="843" t="str">
        <f>'[11]Thong tin'!B6</f>
        <v>Cao Minh Hoàng Tùng</v>
      </c>
      <c r="J35" s="843"/>
      <c r="K35" s="843"/>
      <c r="L35" s="843"/>
    </row>
    <row r="36" spans="1:12" ht="18">
      <c r="A36" s="476"/>
      <c r="B36" s="476"/>
      <c r="C36" s="409"/>
      <c r="D36" s="409"/>
      <c r="E36" s="409"/>
      <c r="F36" s="409"/>
      <c r="G36" s="409"/>
      <c r="H36" s="409"/>
      <c r="I36" s="409"/>
      <c r="J36" s="409"/>
      <c r="K36" s="409"/>
      <c r="L36" s="409"/>
    </row>
  </sheetData>
  <sheetProtection/>
  <mergeCells count="27">
    <mergeCell ref="A25:D25"/>
    <mergeCell ref="F25:L25"/>
    <mergeCell ref="B27:C27"/>
    <mergeCell ref="H27:J27"/>
    <mergeCell ref="A35:D35"/>
    <mergeCell ref="I35:L35"/>
    <mergeCell ref="A8:B8"/>
    <mergeCell ref="A9:B9"/>
    <mergeCell ref="A23:D23"/>
    <mergeCell ref="I23:L23"/>
    <mergeCell ref="A24:D24"/>
    <mergeCell ref="I24:L24"/>
    <mergeCell ref="A4:C4"/>
    <mergeCell ref="J4:L4"/>
    <mergeCell ref="J5:L5"/>
    <mergeCell ref="A6:B7"/>
    <mergeCell ref="C6:C7"/>
    <mergeCell ref="D6:G6"/>
    <mergeCell ref="H6:I6"/>
    <mergeCell ref="J6:L6"/>
    <mergeCell ref="A1:B1"/>
    <mergeCell ref="D1:I2"/>
    <mergeCell ref="J1:L1"/>
    <mergeCell ref="A2:C2"/>
    <mergeCell ref="J2:L2"/>
    <mergeCell ref="D3:I3"/>
    <mergeCell ref="J3:L3"/>
  </mergeCells>
  <printOptions horizontalCentered="1"/>
  <pageMargins left="0.36" right="0.27" top="0.29" bottom="0.25" header="0.1" footer="0.29"/>
  <pageSetup horizontalDpi="600" verticalDpi="600" orientation="landscape" paperSize="9" scale="95" r:id="rId1"/>
  <ignoredErrors>
    <ignoredError sqref="C11" formula="1"/>
  </ignoredErrors>
</worksheet>
</file>

<file path=xl/worksheets/sheet21.xml><?xml version="1.0" encoding="utf-8"?>
<worksheet xmlns="http://schemas.openxmlformats.org/spreadsheetml/2006/main" xmlns:r="http://schemas.openxmlformats.org/officeDocument/2006/relationships">
  <sheetPr>
    <tabColor indexed="49"/>
  </sheetPr>
  <dimension ref="A1:M31"/>
  <sheetViews>
    <sheetView view="pageBreakPreview" zoomScaleSheetLayoutView="100" zoomScalePageLayoutView="0" workbookViewId="0" topLeftCell="A10">
      <selection activeCell="F22" sqref="F22"/>
    </sheetView>
  </sheetViews>
  <sheetFormatPr defaultColWidth="8.796875" defaultRowHeight="15"/>
  <cols>
    <col min="1" max="1" width="3.8984375" style="328" customWidth="1"/>
    <col min="2" max="2" width="27.8984375" style="328" customWidth="1"/>
    <col min="3" max="7" width="8.8984375" style="328" customWidth="1"/>
    <col min="8" max="8" width="8.5" style="328" customWidth="1"/>
    <col min="9" max="9" width="10" style="328" customWidth="1"/>
    <col min="10" max="10" width="10.59765625" style="328" customWidth="1"/>
    <col min="11" max="11" width="12.5" style="328" customWidth="1"/>
    <col min="12" max="12" width="8.8984375" style="328" customWidth="1"/>
    <col min="13" max="16384" width="9" style="328" customWidth="1"/>
  </cols>
  <sheetData>
    <row r="1" spans="1:13" ht="24" customHeight="1">
      <c r="A1" s="1007" t="s">
        <v>446</v>
      </c>
      <c r="B1" s="1007"/>
      <c r="C1" s="1007"/>
      <c r="D1" s="898" t="s">
        <v>447</v>
      </c>
      <c r="E1" s="898"/>
      <c r="F1" s="898"/>
      <c r="G1" s="898"/>
      <c r="H1" s="898"/>
      <c r="I1" s="898"/>
      <c r="K1" s="477" t="s">
        <v>340</v>
      </c>
      <c r="L1" s="478"/>
      <c r="M1" s="478"/>
    </row>
    <row r="2" spans="1:13" ht="15.75" customHeight="1">
      <c r="A2" s="479" t="s">
        <v>75</v>
      </c>
      <c r="B2" s="480"/>
      <c r="C2" s="480"/>
      <c r="D2" s="920" t="str">
        <f>'Thong tin'!B3</f>
        <v>6 tháng / năm 2019</v>
      </c>
      <c r="E2" s="920"/>
      <c r="F2" s="920"/>
      <c r="G2" s="920"/>
      <c r="H2" s="920"/>
      <c r="I2" s="920"/>
      <c r="K2" s="1008" t="str">
        <f>'[11]Thong tin'!B4</f>
        <v>Cục THADS tỉnh Kon Tum</v>
      </c>
      <c r="L2" s="1008"/>
      <c r="M2" s="1008"/>
    </row>
    <row r="3" spans="1:13" ht="18.75" customHeight="1">
      <c r="A3" s="481" t="s">
        <v>77</v>
      </c>
      <c r="B3" s="479"/>
      <c r="C3" s="479"/>
      <c r="D3" s="326"/>
      <c r="E3" s="326"/>
      <c r="F3" s="326"/>
      <c r="G3" s="326"/>
      <c r="H3" s="326"/>
      <c r="I3" s="326"/>
      <c r="K3" s="329" t="s">
        <v>214</v>
      </c>
      <c r="L3" s="329"/>
      <c r="M3" s="329"/>
    </row>
    <row r="4" spans="1:13" ht="15.75" customHeight="1">
      <c r="A4" s="1009" t="s">
        <v>448</v>
      </c>
      <c r="B4" s="1009"/>
      <c r="C4" s="1009"/>
      <c r="D4" s="1010"/>
      <c r="E4" s="1010"/>
      <c r="F4" s="1010"/>
      <c r="G4" s="1010"/>
      <c r="H4" s="1010"/>
      <c r="I4" s="1010"/>
      <c r="K4" s="1011" t="s">
        <v>271</v>
      </c>
      <c r="L4" s="1011"/>
      <c r="M4" s="1011"/>
    </row>
    <row r="5" spans="1:13" ht="15.75">
      <c r="A5" s="1006"/>
      <c r="B5" s="1006"/>
      <c r="C5" s="325"/>
      <c r="I5" s="482"/>
      <c r="J5" s="1012" t="s">
        <v>449</v>
      </c>
      <c r="K5" s="1012"/>
      <c r="L5" s="1012"/>
      <c r="M5" s="1012"/>
    </row>
    <row r="6" spans="1:13" ht="18.75" customHeight="1">
      <c r="A6" s="926" t="s">
        <v>2</v>
      </c>
      <c r="B6" s="927"/>
      <c r="C6" s="952" t="s">
        <v>450</v>
      </c>
      <c r="D6" s="956" t="s">
        <v>451</v>
      </c>
      <c r="E6" s="1013"/>
      <c r="F6" s="1013"/>
      <c r="G6" s="955"/>
      <c r="H6" s="956" t="s">
        <v>452</v>
      </c>
      <c r="I6" s="1013"/>
      <c r="J6" s="1013"/>
      <c r="K6" s="1013"/>
      <c r="L6" s="1013"/>
      <c r="M6" s="955"/>
    </row>
    <row r="7" spans="1:13" ht="15.75" customHeight="1">
      <c r="A7" s="928"/>
      <c r="B7" s="929"/>
      <c r="C7" s="953"/>
      <c r="D7" s="1014" t="s">
        <v>93</v>
      </c>
      <c r="E7" s="1015"/>
      <c r="F7" s="1015"/>
      <c r="G7" s="1016"/>
      <c r="H7" s="952" t="s">
        <v>92</v>
      </c>
      <c r="I7" s="956" t="s">
        <v>93</v>
      </c>
      <c r="J7" s="1013"/>
      <c r="K7" s="1013"/>
      <c r="L7" s="1013"/>
      <c r="M7" s="955"/>
    </row>
    <row r="8" spans="1:13" ht="14.25" customHeight="1">
      <c r="A8" s="928"/>
      <c r="B8" s="929"/>
      <c r="C8" s="953"/>
      <c r="D8" s="952" t="s">
        <v>453</v>
      </c>
      <c r="E8" s="952" t="s">
        <v>454</v>
      </c>
      <c r="F8" s="952" t="s">
        <v>455</v>
      </c>
      <c r="G8" s="952" t="s">
        <v>456</v>
      </c>
      <c r="H8" s="953"/>
      <c r="I8" s="952" t="s">
        <v>457</v>
      </c>
      <c r="J8" s="952" t="s">
        <v>458</v>
      </c>
      <c r="K8" s="952" t="s">
        <v>459</v>
      </c>
      <c r="L8" s="952" t="s">
        <v>460</v>
      </c>
      <c r="M8" s="952" t="s">
        <v>461</v>
      </c>
    </row>
    <row r="9" spans="1:13" ht="77.25" customHeight="1">
      <c r="A9" s="947"/>
      <c r="B9" s="948"/>
      <c r="C9" s="954"/>
      <c r="D9" s="954"/>
      <c r="E9" s="954"/>
      <c r="F9" s="954"/>
      <c r="G9" s="954"/>
      <c r="H9" s="954"/>
      <c r="I9" s="954"/>
      <c r="J9" s="954"/>
      <c r="K9" s="954"/>
      <c r="L9" s="954"/>
      <c r="M9" s="954"/>
    </row>
    <row r="10" spans="1:13" s="344" customFormat="1" ht="16.5" customHeight="1">
      <c r="A10" s="1017" t="s">
        <v>0</v>
      </c>
      <c r="B10" s="1018"/>
      <c r="C10" s="425">
        <v>1</v>
      </c>
      <c r="D10" s="425">
        <v>2</v>
      </c>
      <c r="E10" s="425">
        <v>3</v>
      </c>
      <c r="F10" s="425">
        <v>4</v>
      </c>
      <c r="G10" s="425">
        <v>5</v>
      </c>
      <c r="H10" s="425">
        <v>6</v>
      </c>
      <c r="I10" s="425">
        <v>7</v>
      </c>
      <c r="J10" s="425">
        <v>8</v>
      </c>
      <c r="K10" s="425">
        <v>9</v>
      </c>
      <c r="L10" s="425">
        <v>10</v>
      </c>
      <c r="M10" s="425">
        <v>11</v>
      </c>
    </row>
    <row r="11" spans="1:13" s="344" customFormat="1" ht="18" customHeight="1">
      <c r="A11" s="1019" t="s">
        <v>92</v>
      </c>
      <c r="B11" s="1020"/>
      <c r="C11" s="427">
        <f>C12+C13</f>
        <v>8</v>
      </c>
      <c r="D11" s="427">
        <f aca="true" t="shared" si="0" ref="D11:M11">D12+D13</f>
        <v>0</v>
      </c>
      <c r="E11" s="427">
        <f t="shared" si="0"/>
        <v>0</v>
      </c>
      <c r="F11" s="427">
        <f t="shared" si="0"/>
        <v>7</v>
      </c>
      <c r="G11" s="427">
        <f t="shared" si="0"/>
        <v>1</v>
      </c>
      <c r="H11" s="427">
        <f t="shared" si="0"/>
        <v>6</v>
      </c>
      <c r="I11" s="427">
        <f t="shared" si="0"/>
        <v>0</v>
      </c>
      <c r="J11" s="427">
        <f t="shared" si="0"/>
        <v>0</v>
      </c>
      <c r="K11" s="427">
        <f t="shared" si="0"/>
        <v>0</v>
      </c>
      <c r="L11" s="427">
        <f t="shared" si="0"/>
        <v>0</v>
      </c>
      <c r="M11" s="427">
        <f t="shared" si="0"/>
        <v>6</v>
      </c>
    </row>
    <row r="12" spans="1:13" s="344" customFormat="1" ht="16.5" customHeight="1">
      <c r="A12" s="471" t="s">
        <v>9</v>
      </c>
      <c r="B12" s="393" t="s">
        <v>365</v>
      </c>
      <c r="C12" s="575">
        <v>1</v>
      </c>
      <c r="D12" s="570"/>
      <c r="E12" s="570"/>
      <c r="F12" s="570"/>
      <c r="G12" s="570">
        <v>1</v>
      </c>
      <c r="H12" s="575">
        <f>SUM(I12:M12)</f>
        <v>1</v>
      </c>
      <c r="I12" s="570"/>
      <c r="J12" s="570"/>
      <c r="K12" s="570"/>
      <c r="L12" s="570"/>
      <c r="M12" s="570">
        <v>1</v>
      </c>
    </row>
    <row r="13" spans="1:13" s="344" customFormat="1" ht="16.5" customHeight="1">
      <c r="A13" s="483" t="s">
        <v>10</v>
      </c>
      <c r="B13" s="454" t="s">
        <v>229</v>
      </c>
      <c r="C13" s="531">
        <f aca="true" t="shared" si="1" ref="C13:M13">SUM(C14:C23)</f>
        <v>7</v>
      </c>
      <c r="D13" s="531">
        <f t="shared" si="1"/>
        <v>0</v>
      </c>
      <c r="E13" s="531">
        <f t="shared" si="1"/>
        <v>0</v>
      </c>
      <c r="F13" s="531">
        <f t="shared" si="1"/>
        <v>7</v>
      </c>
      <c r="G13" s="531">
        <f t="shared" si="1"/>
        <v>0</v>
      </c>
      <c r="H13" s="434">
        <f t="shared" si="1"/>
        <v>5</v>
      </c>
      <c r="I13" s="434">
        <f t="shared" si="1"/>
        <v>0</v>
      </c>
      <c r="J13" s="434">
        <f t="shared" si="1"/>
        <v>0</v>
      </c>
      <c r="K13" s="434">
        <f t="shared" si="1"/>
        <v>0</v>
      </c>
      <c r="L13" s="434">
        <f t="shared" si="1"/>
        <v>0</v>
      </c>
      <c r="M13" s="434">
        <f t="shared" si="1"/>
        <v>5</v>
      </c>
    </row>
    <row r="14" spans="1:13" s="344" customFormat="1" ht="15.75" customHeight="1">
      <c r="A14" s="397">
        <v>1</v>
      </c>
      <c r="B14" s="263" t="s">
        <v>230</v>
      </c>
      <c r="C14" s="575">
        <f>SUM(D14:G14)</f>
        <v>1</v>
      </c>
      <c r="D14" s="570"/>
      <c r="E14" s="570"/>
      <c r="F14" s="570">
        <v>1</v>
      </c>
      <c r="G14" s="570"/>
      <c r="H14" s="575">
        <f>SUM(I14:M14)</f>
        <v>1</v>
      </c>
      <c r="I14" s="570"/>
      <c r="J14" s="570"/>
      <c r="K14" s="570"/>
      <c r="L14" s="570"/>
      <c r="M14" s="570">
        <v>1</v>
      </c>
    </row>
    <row r="15" spans="1:13" s="344" customFormat="1" ht="15.75" customHeight="1">
      <c r="A15" s="397">
        <v>2</v>
      </c>
      <c r="B15" s="263" t="s">
        <v>231</v>
      </c>
      <c r="C15" s="575">
        <f aca="true" t="shared" si="2" ref="C15:C23">SUM(D15:G15)</f>
        <v>1</v>
      </c>
      <c r="D15" s="570"/>
      <c r="E15" s="570"/>
      <c r="F15" s="570">
        <v>1</v>
      </c>
      <c r="G15" s="570"/>
      <c r="H15" s="575">
        <f aca="true" t="shared" si="3" ref="H15:H23">SUM(I15:M15)</f>
        <v>1</v>
      </c>
      <c r="I15" s="570"/>
      <c r="J15" s="570"/>
      <c r="K15" s="580"/>
      <c r="L15" s="581"/>
      <c r="M15" s="578">
        <v>1</v>
      </c>
    </row>
    <row r="16" spans="1:13" s="344" customFormat="1" ht="15.75" customHeight="1">
      <c r="A16" s="397">
        <v>3</v>
      </c>
      <c r="B16" s="263" t="s">
        <v>232</v>
      </c>
      <c r="C16" s="575">
        <f t="shared" si="2"/>
        <v>1</v>
      </c>
      <c r="D16" s="570"/>
      <c r="E16" s="570"/>
      <c r="F16" s="570">
        <v>1</v>
      </c>
      <c r="G16" s="570"/>
      <c r="H16" s="575">
        <f t="shared" si="3"/>
        <v>1</v>
      </c>
      <c r="I16" s="570"/>
      <c r="J16" s="570"/>
      <c r="K16" s="580"/>
      <c r="L16" s="581"/>
      <c r="M16" s="578">
        <v>1</v>
      </c>
    </row>
    <row r="17" spans="1:13" s="344" customFormat="1" ht="15.75" customHeight="1">
      <c r="A17" s="397">
        <v>4</v>
      </c>
      <c r="B17" s="263" t="s">
        <v>233</v>
      </c>
      <c r="C17" s="575">
        <f t="shared" si="2"/>
        <v>0</v>
      </c>
      <c r="D17" s="582"/>
      <c r="E17" s="582"/>
      <c r="F17" s="570"/>
      <c r="G17" s="582"/>
      <c r="H17" s="575">
        <f t="shared" si="3"/>
        <v>0</v>
      </c>
      <c r="I17" s="570"/>
      <c r="J17" s="570"/>
      <c r="K17" s="580"/>
      <c r="L17" s="581"/>
      <c r="M17" s="578"/>
    </row>
    <row r="18" spans="1:13" s="344" customFormat="1" ht="15.75" customHeight="1">
      <c r="A18" s="397">
        <v>5</v>
      </c>
      <c r="B18" s="263" t="s">
        <v>234</v>
      </c>
      <c r="C18" s="575">
        <f t="shared" si="2"/>
        <v>1</v>
      </c>
      <c r="D18" s="570"/>
      <c r="E18" s="570"/>
      <c r="F18" s="570">
        <v>1</v>
      </c>
      <c r="G18" s="570"/>
      <c r="H18" s="575">
        <f t="shared" si="3"/>
        <v>1</v>
      </c>
      <c r="I18" s="570"/>
      <c r="J18" s="570"/>
      <c r="K18" s="570"/>
      <c r="L18" s="581"/>
      <c r="M18" s="578">
        <v>1</v>
      </c>
    </row>
    <row r="19" spans="1:13" s="344" customFormat="1" ht="15.75" customHeight="1">
      <c r="A19" s="397">
        <v>6</v>
      </c>
      <c r="B19" s="263" t="s">
        <v>235</v>
      </c>
      <c r="C19" s="575">
        <f t="shared" si="2"/>
        <v>1</v>
      </c>
      <c r="D19" s="570"/>
      <c r="E19" s="570"/>
      <c r="F19" s="570">
        <v>1</v>
      </c>
      <c r="G19" s="570"/>
      <c r="H19" s="575">
        <f t="shared" si="3"/>
        <v>1</v>
      </c>
      <c r="I19" s="570"/>
      <c r="J19" s="570"/>
      <c r="K19" s="570"/>
      <c r="L19" s="570"/>
      <c r="M19" s="578">
        <v>1</v>
      </c>
    </row>
    <row r="20" spans="1:13" s="344" customFormat="1" ht="15.75" customHeight="1">
      <c r="A20" s="397">
        <v>7</v>
      </c>
      <c r="B20" s="263" t="s">
        <v>236</v>
      </c>
      <c r="C20" s="575">
        <f t="shared" si="2"/>
        <v>0</v>
      </c>
      <c r="D20" s="570"/>
      <c r="E20" s="570"/>
      <c r="F20" s="570"/>
      <c r="G20" s="570"/>
      <c r="H20" s="575">
        <f t="shared" si="3"/>
        <v>0</v>
      </c>
      <c r="I20" s="570"/>
      <c r="J20" s="570"/>
      <c r="K20" s="570"/>
      <c r="L20" s="570"/>
      <c r="M20" s="578"/>
    </row>
    <row r="21" spans="1:13" s="344" customFormat="1" ht="15.75" customHeight="1">
      <c r="A21" s="397">
        <v>8</v>
      </c>
      <c r="B21" s="263" t="s">
        <v>237</v>
      </c>
      <c r="C21" s="575">
        <f t="shared" si="2"/>
        <v>1</v>
      </c>
      <c r="D21" s="570"/>
      <c r="E21" s="570"/>
      <c r="F21" s="570">
        <v>1</v>
      </c>
      <c r="G21" s="570"/>
      <c r="H21" s="575">
        <f t="shared" si="3"/>
        <v>0</v>
      </c>
      <c r="I21" s="570"/>
      <c r="J21" s="570"/>
      <c r="K21" s="570"/>
      <c r="L21" s="570"/>
      <c r="M21" s="578"/>
    </row>
    <row r="22" spans="1:13" s="344" customFormat="1" ht="15.75" customHeight="1">
      <c r="A22" s="397">
        <v>9</v>
      </c>
      <c r="B22" s="263" t="s">
        <v>239</v>
      </c>
      <c r="C22" s="575">
        <f t="shared" si="2"/>
        <v>1</v>
      </c>
      <c r="D22" s="431"/>
      <c r="E22" s="431"/>
      <c r="F22" s="570">
        <v>1</v>
      </c>
      <c r="G22" s="431"/>
      <c r="H22" s="575">
        <f t="shared" si="3"/>
        <v>0</v>
      </c>
      <c r="I22" s="431"/>
      <c r="J22" s="431"/>
      <c r="K22" s="472"/>
      <c r="L22" s="472"/>
      <c r="M22" s="484"/>
    </row>
    <row r="23" spans="1:13" s="344" customFormat="1" ht="15.75" customHeight="1">
      <c r="A23" s="397">
        <v>10</v>
      </c>
      <c r="B23" s="263" t="s">
        <v>241</v>
      </c>
      <c r="C23" s="575">
        <f t="shared" si="2"/>
        <v>0</v>
      </c>
      <c r="D23" s="570"/>
      <c r="E23" s="570"/>
      <c r="F23" s="570"/>
      <c r="G23" s="570"/>
      <c r="H23" s="575">
        <f t="shared" si="3"/>
        <v>0</v>
      </c>
      <c r="I23" s="570"/>
      <c r="J23" s="570"/>
      <c r="K23" s="580"/>
      <c r="L23" s="578"/>
      <c r="M23" s="578"/>
    </row>
    <row r="24" spans="1:13" ht="25.5" customHeight="1">
      <c r="A24" s="963"/>
      <c r="B24" s="963"/>
      <c r="C24" s="963"/>
      <c r="D24" s="963"/>
      <c r="E24" s="963"/>
      <c r="F24" s="409"/>
      <c r="G24" s="409"/>
      <c r="H24" s="437"/>
      <c r="I24" s="912" t="str">
        <f>'Thong tin'!B8</f>
        <v>Kon Tum, ngày       tháng 04 năm 2019</v>
      </c>
      <c r="J24" s="912"/>
      <c r="K24" s="912"/>
      <c r="L24" s="912"/>
      <c r="M24" s="912"/>
    </row>
    <row r="25" spans="1:13" ht="18.75" customHeight="1">
      <c r="A25" s="965" t="s">
        <v>5</v>
      </c>
      <c r="B25" s="965"/>
      <c r="C25" s="965"/>
      <c r="D25" s="965"/>
      <c r="E25" s="965"/>
      <c r="F25" s="409"/>
      <c r="G25" s="409"/>
      <c r="H25" s="439"/>
      <c r="I25" s="918" t="str">
        <f>'[10]Thong tin'!B7</f>
        <v>CỤC TRƯỞNG
</v>
      </c>
      <c r="J25" s="918"/>
      <c r="K25" s="918"/>
      <c r="L25" s="918"/>
      <c r="M25" s="918"/>
    </row>
    <row r="26" spans="1:13" ht="18.75">
      <c r="A26" s="940"/>
      <c r="B26" s="940"/>
      <c r="C26" s="940"/>
      <c r="D26" s="940"/>
      <c r="E26" s="940"/>
      <c r="F26" s="485"/>
      <c r="G26" s="485"/>
      <c r="H26" s="409"/>
      <c r="I26" s="941"/>
      <c r="J26" s="941"/>
      <c r="K26" s="941"/>
      <c r="L26" s="941"/>
      <c r="M26" s="941"/>
    </row>
    <row r="27" spans="1:13" ht="31.5" customHeight="1">
      <c r="A27" s="405"/>
      <c r="B27" s="405"/>
      <c r="C27" s="405"/>
      <c r="D27" s="405"/>
      <c r="E27" s="405"/>
      <c r="F27" s="485"/>
      <c r="G27" s="485"/>
      <c r="H27" s="409"/>
      <c r="I27" s="407"/>
      <c r="J27" s="407"/>
      <c r="K27" s="407"/>
      <c r="L27" s="407"/>
      <c r="M27" s="407"/>
    </row>
    <row r="28" spans="1:13" ht="18.75">
      <c r="A28" s="405"/>
      <c r="B28" s="405"/>
      <c r="C28" s="405"/>
      <c r="D28" s="405"/>
      <c r="E28" s="405"/>
      <c r="F28" s="485"/>
      <c r="G28" s="485"/>
      <c r="H28" s="409"/>
      <c r="I28" s="407"/>
      <c r="J28" s="407"/>
      <c r="K28" s="407"/>
      <c r="L28" s="407"/>
      <c r="M28" s="407"/>
    </row>
    <row r="29" spans="1:13" ht="18">
      <c r="A29" s="409"/>
      <c r="B29" s="409"/>
      <c r="C29" s="409"/>
      <c r="D29" s="409"/>
      <c r="E29" s="409"/>
      <c r="F29" s="409"/>
      <c r="G29" s="409"/>
      <c r="H29" s="409"/>
      <c r="I29" s="409"/>
      <c r="J29" s="409"/>
      <c r="K29" s="409"/>
      <c r="L29" s="409"/>
      <c r="M29" s="409"/>
    </row>
    <row r="30" spans="1:13" ht="18.75">
      <c r="A30" s="869" t="str">
        <f>'[11]Thong tin'!B5</f>
        <v>Phạm Anh Vũ</v>
      </c>
      <c r="B30" s="869"/>
      <c r="C30" s="869"/>
      <c r="D30" s="869"/>
      <c r="E30" s="869"/>
      <c r="F30" s="409"/>
      <c r="G30" s="409"/>
      <c r="H30" s="320"/>
      <c r="I30" s="843" t="str">
        <f>'[11]Thong tin'!B6</f>
        <v>Cao Minh Hoàng Tùng</v>
      </c>
      <c r="J30" s="843"/>
      <c r="K30" s="843"/>
      <c r="L30" s="843"/>
      <c r="M30" s="843"/>
    </row>
    <row r="31" spans="1:13" ht="12.75" customHeight="1">
      <c r="A31" s="409"/>
      <c r="B31" s="409"/>
      <c r="C31" s="409"/>
      <c r="D31" s="409"/>
      <c r="E31" s="409"/>
      <c r="F31" s="409"/>
      <c r="G31" s="409"/>
      <c r="H31" s="409"/>
      <c r="I31" s="320"/>
      <c r="J31" s="320"/>
      <c r="K31" s="320"/>
      <c r="L31" s="320"/>
      <c r="M31" s="320"/>
    </row>
  </sheetData>
  <sheetProtection/>
  <mergeCells count="35">
    <mergeCell ref="A25:E25"/>
    <mergeCell ref="I25:M25"/>
    <mergeCell ref="A26:E26"/>
    <mergeCell ref="I26:M26"/>
    <mergeCell ref="A30:E30"/>
    <mergeCell ref="I30:M30"/>
    <mergeCell ref="A10:B10"/>
    <mergeCell ref="A11:B11"/>
    <mergeCell ref="A24:E24"/>
    <mergeCell ref="I24:M24"/>
    <mergeCell ref="E8:E9"/>
    <mergeCell ref="F8:F9"/>
    <mergeCell ref="G8:G9"/>
    <mergeCell ref="I8:I9"/>
    <mergeCell ref="K8:K9"/>
    <mergeCell ref="D8:D9"/>
    <mergeCell ref="A6:B9"/>
    <mergeCell ref="C6:C9"/>
    <mergeCell ref="D6:G6"/>
    <mergeCell ref="H6:M6"/>
    <mergeCell ref="D7:G7"/>
    <mergeCell ref="H7:H9"/>
    <mergeCell ref="L8:L9"/>
    <mergeCell ref="I7:M7"/>
    <mergeCell ref="M8:M9"/>
    <mergeCell ref="J8:J9"/>
    <mergeCell ref="A5:B5"/>
    <mergeCell ref="A1:C1"/>
    <mergeCell ref="D1:I1"/>
    <mergeCell ref="D2:I2"/>
    <mergeCell ref="K2:M2"/>
    <mergeCell ref="A4:C4"/>
    <mergeCell ref="D4:I4"/>
    <mergeCell ref="K4:M4"/>
    <mergeCell ref="J5:M5"/>
  </mergeCells>
  <printOptions horizontalCentered="1"/>
  <pageMargins left="0.47" right="0.37" top="0.19" bottom="0.14" header="0.12" footer="0.25"/>
  <pageSetup horizontalDpi="600" verticalDpi="600" orientation="landscape" paperSize="9" scale="95" r:id="rId1"/>
  <ignoredErrors>
    <ignoredError sqref="C14:C23" formulaRange="1"/>
    <ignoredError sqref="H13" formula="1"/>
  </ignoredErrors>
</worksheet>
</file>

<file path=xl/worksheets/sheet22.xml><?xml version="1.0" encoding="utf-8"?>
<worksheet xmlns="http://schemas.openxmlformats.org/spreadsheetml/2006/main" xmlns:r="http://schemas.openxmlformats.org/officeDocument/2006/relationships">
  <sheetPr>
    <tabColor indexed="18"/>
  </sheetPr>
  <dimension ref="A1:T35"/>
  <sheetViews>
    <sheetView view="pageBreakPreview" zoomScaleSheetLayoutView="100" zoomScalePageLayoutView="0" workbookViewId="0" topLeftCell="A7">
      <selection activeCell="F13" sqref="F13"/>
    </sheetView>
  </sheetViews>
  <sheetFormatPr defaultColWidth="8.796875" defaultRowHeight="15"/>
  <cols>
    <col min="1" max="1" width="2.5" style="328" customWidth="1"/>
    <col min="2" max="2" width="27.09765625" style="328" customWidth="1"/>
    <col min="3" max="3" width="5.09765625" style="328" customWidth="1"/>
    <col min="4" max="4" width="8.59765625" style="328" customWidth="1"/>
    <col min="5" max="5" width="4.69921875" style="328" customWidth="1"/>
    <col min="6" max="6" width="9.09765625" style="328" customWidth="1"/>
    <col min="7" max="7" width="4.5" style="328" customWidth="1"/>
    <col min="8" max="8" width="9.09765625" style="328" customWidth="1"/>
    <col min="9" max="9" width="4.3984375" style="328" customWidth="1"/>
    <col min="10" max="10" width="6" style="328" customWidth="1"/>
    <col min="11" max="11" width="4.19921875" style="328" customWidth="1"/>
    <col min="12" max="12" width="6.5" style="328" customWidth="1"/>
    <col min="13" max="13" width="5.3984375" style="328" customWidth="1"/>
    <col min="14" max="14" width="5.5" style="328" customWidth="1"/>
    <col min="15" max="15" width="4.3984375" style="328" customWidth="1"/>
    <col min="16" max="16" width="7" style="328" customWidth="1"/>
    <col min="17" max="17" width="5.69921875" style="328" customWidth="1"/>
    <col min="18" max="18" width="6.69921875" style="328" customWidth="1"/>
    <col min="19" max="19" width="4" style="328" customWidth="1"/>
    <col min="20" max="20" width="5.3984375" style="328" customWidth="1"/>
    <col min="21" max="16384" width="9" style="328" customWidth="1"/>
  </cols>
  <sheetData>
    <row r="1" spans="1:20" ht="18" customHeight="1">
      <c r="A1" s="1021" t="s">
        <v>462</v>
      </c>
      <c r="B1" s="1021"/>
      <c r="C1" s="1021"/>
      <c r="D1" s="1021"/>
      <c r="E1" s="898" t="s">
        <v>463</v>
      </c>
      <c r="F1" s="898"/>
      <c r="G1" s="898"/>
      <c r="H1" s="898"/>
      <c r="I1" s="898"/>
      <c r="J1" s="898"/>
      <c r="K1" s="898"/>
      <c r="L1" s="898"/>
      <c r="M1" s="898"/>
      <c r="N1" s="898"/>
      <c r="O1" s="898"/>
      <c r="P1" s="329" t="s">
        <v>268</v>
      </c>
      <c r="Q1" s="478"/>
      <c r="R1" s="478"/>
      <c r="S1" s="478"/>
      <c r="T1" s="478"/>
    </row>
    <row r="2" spans="1:20" ht="20.25" customHeight="1">
      <c r="A2" s="1022" t="s">
        <v>75</v>
      </c>
      <c r="B2" s="1022"/>
      <c r="C2" s="1022"/>
      <c r="D2" s="1022"/>
      <c r="E2" s="898"/>
      <c r="F2" s="898"/>
      <c r="G2" s="898"/>
      <c r="H2" s="898"/>
      <c r="I2" s="898"/>
      <c r="J2" s="898"/>
      <c r="K2" s="898"/>
      <c r="L2" s="898"/>
      <c r="M2" s="898"/>
      <c r="N2" s="898"/>
      <c r="O2" s="898"/>
      <c r="P2" s="899" t="str">
        <f>'[11]Thong tin'!B4</f>
        <v>Cục THADS tỉnh Kon Tum</v>
      </c>
      <c r="Q2" s="899"/>
      <c r="R2" s="899"/>
      <c r="S2" s="899"/>
      <c r="T2" s="899"/>
    </row>
    <row r="3" spans="1:20" ht="15" customHeight="1">
      <c r="A3" s="1022" t="s">
        <v>77</v>
      </c>
      <c r="B3" s="1022"/>
      <c r="C3" s="1022"/>
      <c r="D3" s="1022"/>
      <c r="E3" s="898"/>
      <c r="F3" s="898"/>
      <c r="G3" s="898"/>
      <c r="H3" s="898"/>
      <c r="I3" s="898"/>
      <c r="J3" s="898"/>
      <c r="K3" s="898"/>
      <c r="L3" s="898"/>
      <c r="M3" s="898"/>
      <c r="N3" s="898"/>
      <c r="O3" s="898"/>
      <c r="P3" s="329" t="s">
        <v>214</v>
      </c>
      <c r="Q3" s="329"/>
      <c r="R3" s="329"/>
      <c r="S3" s="486"/>
      <c r="T3" s="486"/>
    </row>
    <row r="4" spans="1:20" ht="15.75" customHeight="1">
      <c r="A4" s="487" t="s">
        <v>464</v>
      </c>
      <c r="B4" s="487"/>
      <c r="C4" s="487"/>
      <c r="D4" s="487"/>
      <c r="E4" s="1023" t="str">
        <f>'Thong tin'!B3</f>
        <v>6 tháng / năm 2019</v>
      </c>
      <c r="F4" s="1023"/>
      <c r="G4" s="1023"/>
      <c r="H4" s="1023"/>
      <c r="I4" s="1023"/>
      <c r="J4" s="1023"/>
      <c r="K4" s="1023"/>
      <c r="L4" s="1023"/>
      <c r="M4" s="1023"/>
      <c r="N4" s="1023"/>
      <c r="O4" s="1023"/>
      <c r="P4" s="1011" t="s">
        <v>80</v>
      </c>
      <c r="Q4" s="1011"/>
      <c r="R4" s="1011"/>
      <c r="S4" s="1011"/>
      <c r="T4" s="1011"/>
    </row>
    <row r="5" spans="1:18" ht="24" customHeight="1">
      <c r="A5" s="467"/>
      <c r="B5" s="467"/>
      <c r="C5" s="467"/>
      <c r="F5" s="1024"/>
      <c r="G5" s="1024"/>
      <c r="H5" s="1024"/>
      <c r="I5" s="1024"/>
      <c r="J5" s="1024"/>
      <c r="K5" s="1024"/>
      <c r="L5" s="1024"/>
      <c r="M5" s="1024"/>
      <c r="N5" s="1024"/>
      <c r="O5" s="1024"/>
      <c r="P5" s="411" t="s">
        <v>465</v>
      </c>
      <c r="Q5" s="488"/>
      <c r="R5" s="488"/>
    </row>
    <row r="6" spans="1:20" s="489" customFormat="1" ht="18" customHeight="1">
      <c r="A6" s="1014" t="s">
        <v>2</v>
      </c>
      <c r="B6" s="1016"/>
      <c r="C6" s="956" t="s">
        <v>6</v>
      </c>
      <c r="D6" s="955"/>
      <c r="E6" s="956" t="s">
        <v>93</v>
      </c>
      <c r="F6" s="1013"/>
      <c r="G6" s="1013"/>
      <c r="H6" s="1013"/>
      <c r="I6" s="1013"/>
      <c r="J6" s="1013"/>
      <c r="K6" s="1013"/>
      <c r="L6" s="1013"/>
      <c r="M6" s="1013"/>
      <c r="N6" s="1013"/>
      <c r="O6" s="1013"/>
      <c r="P6" s="1013"/>
      <c r="Q6" s="1013"/>
      <c r="R6" s="1013"/>
      <c r="S6" s="1013"/>
      <c r="T6" s="955"/>
    </row>
    <row r="7" spans="1:20" s="489" customFormat="1" ht="22.5" customHeight="1">
      <c r="A7" s="1025"/>
      <c r="B7" s="1026"/>
      <c r="C7" s="952" t="s">
        <v>466</v>
      </c>
      <c r="D7" s="952" t="s">
        <v>467</v>
      </c>
      <c r="E7" s="956" t="s">
        <v>468</v>
      </c>
      <c r="F7" s="1029"/>
      <c r="G7" s="1029"/>
      <c r="H7" s="1029"/>
      <c r="I7" s="1029"/>
      <c r="J7" s="1029"/>
      <c r="K7" s="1029"/>
      <c r="L7" s="1030"/>
      <c r="M7" s="956" t="s">
        <v>469</v>
      </c>
      <c r="N7" s="1013"/>
      <c r="O7" s="1013"/>
      <c r="P7" s="1013"/>
      <c r="Q7" s="1013"/>
      <c r="R7" s="1013"/>
      <c r="S7" s="1013"/>
      <c r="T7" s="955"/>
    </row>
    <row r="8" spans="1:20" s="489" customFormat="1" ht="42.75" customHeight="1">
      <c r="A8" s="1025"/>
      <c r="B8" s="1026"/>
      <c r="C8" s="953"/>
      <c r="D8" s="953"/>
      <c r="E8" s="949" t="s">
        <v>470</v>
      </c>
      <c r="F8" s="949"/>
      <c r="G8" s="956" t="s">
        <v>471</v>
      </c>
      <c r="H8" s="1013"/>
      <c r="I8" s="1013"/>
      <c r="J8" s="1013"/>
      <c r="K8" s="1013"/>
      <c r="L8" s="955"/>
      <c r="M8" s="949" t="s">
        <v>472</v>
      </c>
      <c r="N8" s="949"/>
      <c r="O8" s="956" t="s">
        <v>471</v>
      </c>
      <c r="P8" s="1013"/>
      <c r="Q8" s="1013"/>
      <c r="R8" s="1013"/>
      <c r="S8" s="1013"/>
      <c r="T8" s="955"/>
    </row>
    <row r="9" spans="1:20" s="489" customFormat="1" ht="35.25" customHeight="1">
      <c r="A9" s="1025"/>
      <c r="B9" s="1026"/>
      <c r="C9" s="953"/>
      <c r="D9" s="953"/>
      <c r="E9" s="952" t="s">
        <v>473</v>
      </c>
      <c r="F9" s="952" t="s">
        <v>474</v>
      </c>
      <c r="G9" s="1027" t="s">
        <v>475</v>
      </c>
      <c r="H9" s="1028"/>
      <c r="I9" s="1027" t="s">
        <v>476</v>
      </c>
      <c r="J9" s="1028"/>
      <c r="K9" s="1027" t="s">
        <v>477</v>
      </c>
      <c r="L9" s="1028"/>
      <c r="M9" s="952" t="s">
        <v>478</v>
      </c>
      <c r="N9" s="952" t="s">
        <v>474</v>
      </c>
      <c r="O9" s="1027" t="s">
        <v>475</v>
      </c>
      <c r="P9" s="1028"/>
      <c r="Q9" s="1027" t="s">
        <v>479</v>
      </c>
      <c r="R9" s="1028"/>
      <c r="S9" s="956" t="s">
        <v>480</v>
      </c>
      <c r="T9" s="955"/>
    </row>
    <row r="10" spans="1:20" s="489" customFormat="1" ht="25.5" customHeight="1">
      <c r="A10" s="1027"/>
      <c r="B10" s="1028"/>
      <c r="C10" s="954"/>
      <c r="D10" s="954"/>
      <c r="E10" s="954"/>
      <c r="F10" s="954"/>
      <c r="G10" s="421" t="s">
        <v>478</v>
      </c>
      <c r="H10" s="421" t="s">
        <v>474</v>
      </c>
      <c r="I10" s="424" t="s">
        <v>478</v>
      </c>
      <c r="J10" s="421" t="s">
        <v>474</v>
      </c>
      <c r="K10" s="424" t="s">
        <v>478</v>
      </c>
      <c r="L10" s="421" t="s">
        <v>474</v>
      </c>
      <c r="M10" s="954"/>
      <c r="N10" s="954"/>
      <c r="O10" s="421" t="s">
        <v>478</v>
      </c>
      <c r="P10" s="421" t="s">
        <v>474</v>
      </c>
      <c r="Q10" s="424" t="s">
        <v>478</v>
      </c>
      <c r="R10" s="421" t="s">
        <v>474</v>
      </c>
      <c r="S10" s="421" t="s">
        <v>478</v>
      </c>
      <c r="T10" s="421" t="s">
        <v>474</v>
      </c>
    </row>
    <row r="11" spans="1:20" s="426" customFormat="1" ht="12.75">
      <c r="A11" s="1031" t="s">
        <v>0</v>
      </c>
      <c r="B11" s="1032"/>
      <c r="C11" s="490">
        <v>1</v>
      </c>
      <c r="D11" s="425">
        <v>2</v>
      </c>
      <c r="E11" s="490">
        <v>3</v>
      </c>
      <c r="F11" s="425">
        <v>4</v>
      </c>
      <c r="G11" s="490">
        <v>5</v>
      </c>
      <c r="H11" s="425">
        <v>6</v>
      </c>
      <c r="I11" s="490">
        <v>7</v>
      </c>
      <c r="J11" s="425">
        <v>8</v>
      </c>
      <c r="K11" s="490">
        <v>9</v>
      </c>
      <c r="L11" s="425">
        <v>10</v>
      </c>
      <c r="M11" s="490">
        <v>11</v>
      </c>
      <c r="N11" s="425">
        <v>12</v>
      </c>
      <c r="O11" s="490">
        <v>13</v>
      </c>
      <c r="P11" s="425">
        <v>14</v>
      </c>
      <c r="Q11" s="490">
        <v>15</v>
      </c>
      <c r="R11" s="425">
        <v>16</v>
      </c>
      <c r="S11" s="490">
        <v>17</v>
      </c>
      <c r="T11" s="425">
        <v>18</v>
      </c>
    </row>
    <row r="12" spans="1:20" s="344" customFormat="1" ht="15.75" customHeight="1">
      <c r="A12" s="1033" t="s">
        <v>92</v>
      </c>
      <c r="B12" s="1034"/>
      <c r="C12" s="491">
        <f>C13+C14</f>
        <v>0</v>
      </c>
      <c r="D12" s="491">
        <f aca="true" t="shared" si="0" ref="D12:T12">D13+D14</f>
        <v>0</v>
      </c>
      <c r="E12" s="491">
        <f t="shared" si="0"/>
        <v>0</v>
      </c>
      <c r="F12" s="491">
        <f t="shared" si="0"/>
        <v>0</v>
      </c>
      <c r="G12" s="491">
        <f t="shared" si="0"/>
        <v>0</v>
      </c>
      <c r="H12" s="491">
        <f t="shared" si="0"/>
        <v>0</v>
      </c>
      <c r="I12" s="491">
        <f t="shared" si="0"/>
        <v>0</v>
      </c>
      <c r="J12" s="491">
        <f t="shared" si="0"/>
        <v>0</v>
      </c>
      <c r="K12" s="491">
        <f t="shared" si="0"/>
        <v>0</v>
      </c>
      <c r="L12" s="491">
        <f t="shared" si="0"/>
        <v>0</v>
      </c>
      <c r="M12" s="491">
        <f t="shared" si="0"/>
        <v>0</v>
      </c>
      <c r="N12" s="491">
        <f t="shared" si="0"/>
        <v>0</v>
      </c>
      <c r="O12" s="491">
        <f t="shared" si="0"/>
        <v>0</v>
      </c>
      <c r="P12" s="491">
        <f t="shared" si="0"/>
        <v>0</v>
      </c>
      <c r="Q12" s="491">
        <f t="shared" si="0"/>
        <v>0</v>
      </c>
      <c r="R12" s="491">
        <f t="shared" si="0"/>
        <v>0</v>
      </c>
      <c r="S12" s="491">
        <f t="shared" si="0"/>
        <v>0</v>
      </c>
      <c r="T12" s="451">
        <f t="shared" si="0"/>
        <v>0</v>
      </c>
    </row>
    <row r="13" spans="1:20" s="344" customFormat="1" ht="15.75" customHeight="1">
      <c r="A13" s="392" t="s">
        <v>9</v>
      </c>
      <c r="B13" s="393" t="s">
        <v>365</v>
      </c>
      <c r="C13" s="492">
        <f>E13+M13</f>
        <v>0</v>
      </c>
      <c r="D13" s="575">
        <f>F13+N13</f>
        <v>0</v>
      </c>
      <c r="E13" s="570">
        <f>G13+I13+K13</f>
        <v>0</v>
      </c>
      <c r="F13" s="570">
        <f>H13+J13+L13</f>
        <v>0</v>
      </c>
      <c r="G13" s="570"/>
      <c r="H13" s="570"/>
      <c r="I13" s="570"/>
      <c r="J13" s="570"/>
      <c r="K13" s="570"/>
      <c r="L13" s="570"/>
      <c r="M13" s="570">
        <f>O13+Q13+S13</f>
        <v>0</v>
      </c>
      <c r="N13" s="570">
        <f>P13+R13+T13</f>
        <v>0</v>
      </c>
      <c r="O13" s="570"/>
      <c r="P13" s="570"/>
      <c r="Q13" s="570"/>
      <c r="R13" s="570"/>
      <c r="S13" s="570"/>
      <c r="T13" s="570"/>
    </row>
    <row r="14" spans="1:20" s="344" customFormat="1" ht="15.75" customHeight="1">
      <c r="A14" s="395" t="s">
        <v>10</v>
      </c>
      <c r="B14" s="454" t="s">
        <v>229</v>
      </c>
      <c r="C14" s="493">
        <f>SUM(C15:C24)</f>
        <v>0</v>
      </c>
      <c r="D14" s="493">
        <f aca="true" t="shared" si="1" ref="D14:T14">SUM(D15:D24)</f>
        <v>0</v>
      </c>
      <c r="E14" s="493">
        <f t="shared" si="1"/>
        <v>0</v>
      </c>
      <c r="F14" s="493">
        <f t="shared" si="1"/>
        <v>0</v>
      </c>
      <c r="G14" s="493">
        <f t="shared" si="1"/>
        <v>0</v>
      </c>
      <c r="H14" s="493">
        <f t="shared" si="1"/>
        <v>0</v>
      </c>
      <c r="I14" s="493">
        <f t="shared" si="1"/>
        <v>0</v>
      </c>
      <c r="J14" s="493">
        <f t="shared" si="1"/>
        <v>0</v>
      </c>
      <c r="K14" s="493">
        <f t="shared" si="1"/>
        <v>0</v>
      </c>
      <c r="L14" s="493">
        <f t="shared" si="1"/>
        <v>0</v>
      </c>
      <c r="M14" s="493">
        <f t="shared" si="1"/>
        <v>0</v>
      </c>
      <c r="N14" s="493">
        <f t="shared" si="1"/>
        <v>0</v>
      </c>
      <c r="O14" s="493">
        <f t="shared" si="1"/>
        <v>0</v>
      </c>
      <c r="P14" s="493">
        <f t="shared" si="1"/>
        <v>0</v>
      </c>
      <c r="Q14" s="493">
        <f t="shared" si="1"/>
        <v>0</v>
      </c>
      <c r="R14" s="493">
        <f t="shared" si="1"/>
        <v>0</v>
      </c>
      <c r="S14" s="493">
        <f t="shared" si="1"/>
        <v>0</v>
      </c>
      <c r="T14" s="455">
        <f t="shared" si="1"/>
        <v>0</v>
      </c>
    </row>
    <row r="15" spans="1:20" s="344" customFormat="1" ht="15.75" customHeight="1">
      <c r="A15" s="397">
        <v>1</v>
      </c>
      <c r="B15" s="263" t="s">
        <v>230</v>
      </c>
      <c r="C15" s="579">
        <f>E15+M15</f>
        <v>0</v>
      </c>
      <c r="D15" s="575">
        <f>F15+N15</f>
        <v>0</v>
      </c>
      <c r="E15" s="570">
        <f>G15+I15+K15</f>
        <v>0</v>
      </c>
      <c r="F15" s="570">
        <f>H15+J15+L15</f>
        <v>0</v>
      </c>
      <c r="G15" s="570"/>
      <c r="H15" s="570"/>
      <c r="I15" s="570"/>
      <c r="J15" s="570"/>
      <c r="K15" s="570"/>
      <c r="L15" s="570"/>
      <c r="M15" s="570">
        <f>O15+Q15+S15</f>
        <v>0</v>
      </c>
      <c r="N15" s="570">
        <f>P15+R15+T15</f>
        <v>0</v>
      </c>
      <c r="O15" s="570"/>
      <c r="P15" s="570"/>
      <c r="Q15" s="570"/>
      <c r="R15" s="570"/>
      <c r="S15" s="570"/>
      <c r="T15" s="570"/>
    </row>
    <row r="16" spans="1:20" s="344" customFormat="1" ht="15.75" customHeight="1">
      <c r="A16" s="397">
        <v>2</v>
      </c>
      <c r="B16" s="263" t="s">
        <v>231</v>
      </c>
      <c r="C16" s="579">
        <f aca="true" t="shared" si="2" ref="C16:D24">E16+M16</f>
        <v>0</v>
      </c>
      <c r="D16" s="575">
        <f t="shared" si="2"/>
        <v>0</v>
      </c>
      <c r="E16" s="570">
        <f aca="true" t="shared" si="3" ref="E16:F24">G16+I16+K16</f>
        <v>0</v>
      </c>
      <c r="F16" s="570">
        <f t="shared" si="3"/>
        <v>0</v>
      </c>
      <c r="G16" s="570"/>
      <c r="H16" s="570"/>
      <c r="I16" s="570"/>
      <c r="J16" s="570"/>
      <c r="K16" s="570"/>
      <c r="L16" s="570"/>
      <c r="M16" s="570">
        <f aca="true" t="shared" si="4" ref="M16:N24">O16+Q16+S16</f>
        <v>0</v>
      </c>
      <c r="N16" s="570">
        <f t="shared" si="4"/>
        <v>0</v>
      </c>
      <c r="O16" s="570"/>
      <c r="P16" s="570"/>
      <c r="Q16" s="570"/>
      <c r="R16" s="570"/>
      <c r="S16" s="570"/>
      <c r="T16" s="570"/>
    </row>
    <row r="17" spans="1:20" s="344" customFormat="1" ht="15.75" customHeight="1">
      <c r="A17" s="397">
        <v>3</v>
      </c>
      <c r="B17" s="263" t="s">
        <v>232</v>
      </c>
      <c r="C17" s="579">
        <f t="shared" si="2"/>
        <v>0</v>
      </c>
      <c r="D17" s="575">
        <f t="shared" si="2"/>
        <v>0</v>
      </c>
      <c r="E17" s="570">
        <f t="shared" si="3"/>
        <v>0</v>
      </c>
      <c r="F17" s="570">
        <f t="shared" si="3"/>
        <v>0</v>
      </c>
      <c r="G17" s="570"/>
      <c r="H17" s="570"/>
      <c r="I17" s="570"/>
      <c r="J17" s="570"/>
      <c r="K17" s="570"/>
      <c r="L17" s="570"/>
      <c r="M17" s="570">
        <f t="shared" si="4"/>
        <v>0</v>
      </c>
      <c r="N17" s="570">
        <f t="shared" si="4"/>
        <v>0</v>
      </c>
      <c r="O17" s="570"/>
      <c r="P17" s="570"/>
      <c r="Q17" s="570"/>
      <c r="R17" s="570"/>
      <c r="S17" s="570"/>
      <c r="T17" s="570"/>
    </row>
    <row r="18" spans="1:20" s="344" customFormat="1" ht="15.75" customHeight="1">
      <c r="A18" s="397">
        <v>4</v>
      </c>
      <c r="B18" s="263" t="s">
        <v>233</v>
      </c>
      <c r="C18" s="579">
        <f t="shared" si="2"/>
        <v>0</v>
      </c>
      <c r="D18" s="575">
        <f t="shared" si="2"/>
        <v>0</v>
      </c>
      <c r="E18" s="570">
        <f t="shared" si="3"/>
        <v>0</v>
      </c>
      <c r="F18" s="570">
        <f t="shared" si="3"/>
        <v>0</v>
      </c>
      <c r="G18" s="570">
        <v>0</v>
      </c>
      <c r="H18" s="570">
        <v>0</v>
      </c>
      <c r="I18" s="570"/>
      <c r="J18" s="570"/>
      <c r="K18" s="570">
        <f>'[16]biểu từ 10-19'!T42</f>
        <v>0</v>
      </c>
      <c r="L18" s="570">
        <f>'[16]biểu từ 10-19'!U42</f>
        <v>0</v>
      </c>
      <c r="M18" s="570">
        <f t="shared" si="4"/>
        <v>0</v>
      </c>
      <c r="N18" s="570">
        <f t="shared" si="4"/>
        <v>0</v>
      </c>
      <c r="O18" s="570"/>
      <c r="P18" s="570"/>
      <c r="Q18" s="570"/>
      <c r="R18" s="570"/>
      <c r="S18" s="570"/>
      <c r="T18" s="570"/>
    </row>
    <row r="19" spans="1:20" s="344" customFormat="1" ht="15.75" customHeight="1">
      <c r="A19" s="397">
        <v>5</v>
      </c>
      <c r="B19" s="263" t="s">
        <v>234</v>
      </c>
      <c r="C19" s="579">
        <f t="shared" si="2"/>
        <v>0</v>
      </c>
      <c r="D19" s="575">
        <f t="shared" si="2"/>
        <v>0</v>
      </c>
      <c r="E19" s="570">
        <f t="shared" si="3"/>
        <v>0</v>
      </c>
      <c r="F19" s="570">
        <f t="shared" si="3"/>
        <v>0</v>
      </c>
      <c r="G19" s="570"/>
      <c r="H19" s="570"/>
      <c r="I19" s="570"/>
      <c r="J19" s="570"/>
      <c r="K19" s="570"/>
      <c r="L19" s="570"/>
      <c r="M19" s="570">
        <f t="shared" si="4"/>
        <v>0</v>
      </c>
      <c r="N19" s="570">
        <f t="shared" si="4"/>
        <v>0</v>
      </c>
      <c r="O19" s="570"/>
      <c r="P19" s="570"/>
      <c r="Q19" s="570"/>
      <c r="R19" s="570"/>
      <c r="S19" s="570"/>
      <c r="T19" s="570"/>
    </row>
    <row r="20" spans="1:20" s="344" customFormat="1" ht="15.75" customHeight="1">
      <c r="A20" s="397">
        <v>6</v>
      </c>
      <c r="B20" s="263" t="s">
        <v>235</v>
      </c>
      <c r="C20" s="579">
        <f t="shared" si="2"/>
        <v>0</v>
      </c>
      <c r="D20" s="575">
        <f t="shared" si="2"/>
        <v>0</v>
      </c>
      <c r="E20" s="570">
        <f t="shared" si="3"/>
        <v>0</v>
      </c>
      <c r="F20" s="570">
        <f t="shared" si="3"/>
        <v>0</v>
      </c>
      <c r="G20" s="570"/>
      <c r="H20" s="570"/>
      <c r="I20" s="570"/>
      <c r="J20" s="570"/>
      <c r="K20" s="570"/>
      <c r="L20" s="570"/>
      <c r="M20" s="570"/>
      <c r="N20" s="570"/>
      <c r="O20" s="570"/>
      <c r="P20" s="570"/>
      <c r="Q20" s="570"/>
      <c r="R20" s="570"/>
      <c r="S20" s="570"/>
      <c r="T20" s="570"/>
    </row>
    <row r="21" spans="1:20" s="344" customFormat="1" ht="15.75" customHeight="1">
      <c r="A21" s="397">
        <v>7</v>
      </c>
      <c r="B21" s="263" t="s">
        <v>236</v>
      </c>
      <c r="C21" s="579">
        <f t="shared" si="2"/>
        <v>0</v>
      </c>
      <c r="D21" s="575">
        <f t="shared" si="2"/>
        <v>0</v>
      </c>
      <c r="E21" s="570">
        <f t="shared" si="3"/>
        <v>0</v>
      </c>
      <c r="F21" s="570">
        <f t="shared" si="3"/>
        <v>0</v>
      </c>
      <c r="G21" s="570"/>
      <c r="H21" s="570"/>
      <c r="I21" s="570"/>
      <c r="J21" s="570"/>
      <c r="K21" s="570"/>
      <c r="L21" s="570"/>
      <c r="M21" s="570">
        <f t="shared" si="4"/>
        <v>0</v>
      </c>
      <c r="N21" s="570">
        <f t="shared" si="4"/>
        <v>0</v>
      </c>
      <c r="O21" s="570"/>
      <c r="P21" s="570"/>
      <c r="Q21" s="570"/>
      <c r="R21" s="570"/>
      <c r="S21" s="570"/>
      <c r="T21" s="570"/>
    </row>
    <row r="22" spans="1:20" s="344" customFormat="1" ht="15.75" customHeight="1">
      <c r="A22" s="397">
        <v>8</v>
      </c>
      <c r="B22" s="263" t="s">
        <v>237</v>
      </c>
      <c r="C22" s="579">
        <f t="shared" si="2"/>
        <v>0</v>
      </c>
      <c r="D22" s="575">
        <f t="shared" si="2"/>
        <v>0</v>
      </c>
      <c r="E22" s="570">
        <f t="shared" si="3"/>
        <v>0</v>
      </c>
      <c r="F22" s="570">
        <f t="shared" si="3"/>
        <v>0</v>
      </c>
      <c r="G22" s="570"/>
      <c r="H22" s="570"/>
      <c r="I22" s="570"/>
      <c r="J22" s="570"/>
      <c r="K22" s="570"/>
      <c r="L22" s="570"/>
      <c r="M22" s="570">
        <f t="shared" si="4"/>
        <v>0</v>
      </c>
      <c r="N22" s="570">
        <f t="shared" si="4"/>
        <v>0</v>
      </c>
      <c r="O22" s="570"/>
      <c r="P22" s="570"/>
      <c r="Q22" s="570"/>
      <c r="R22" s="570"/>
      <c r="S22" s="570"/>
      <c r="T22" s="570"/>
    </row>
    <row r="23" spans="1:20" s="344" customFormat="1" ht="15.75" customHeight="1">
      <c r="A23" s="397">
        <v>9</v>
      </c>
      <c r="B23" s="263" t="s">
        <v>239</v>
      </c>
      <c r="C23" s="492">
        <f t="shared" si="2"/>
        <v>0</v>
      </c>
      <c r="D23" s="430">
        <f t="shared" si="2"/>
        <v>0</v>
      </c>
      <c r="E23" s="431">
        <f t="shared" si="3"/>
        <v>0</v>
      </c>
      <c r="F23" s="431">
        <f t="shared" si="3"/>
        <v>0</v>
      </c>
      <c r="G23" s="431"/>
      <c r="H23" s="431"/>
      <c r="I23" s="431"/>
      <c r="J23" s="431"/>
      <c r="K23" s="431"/>
      <c r="L23" s="431"/>
      <c r="M23" s="431">
        <f t="shared" si="4"/>
        <v>0</v>
      </c>
      <c r="N23" s="431">
        <f t="shared" si="4"/>
        <v>0</v>
      </c>
      <c r="O23" s="431"/>
      <c r="P23" s="431"/>
      <c r="Q23" s="431"/>
      <c r="R23" s="431"/>
      <c r="S23" s="431"/>
      <c r="T23" s="431"/>
    </row>
    <row r="24" spans="1:20" s="344" customFormat="1" ht="17.25" customHeight="1">
      <c r="A24" s="397">
        <v>10</v>
      </c>
      <c r="B24" s="263" t="s">
        <v>241</v>
      </c>
      <c r="C24" s="492">
        <f t="shared" si="2"/>
        <v>0</v>
      </c>
      <c r="D24" s="430">
        <f t="shared" si="2"/>
        <v>0</v>
      </c>
      <c r="E24" s="431">
        <f t="shared" si="3"/>
        <v>0</v>
      </c>
      <c r="F24" s="431">
        <f t="shared" si="3"/>
        <v>0</v>
      </c>
      <c r="G24" s="431"/>
      <c r="H24" s="431"/>
      <c r="I24" s="431"/>
      <c r="J24" s="431"/>
      <c r="K24" s="431"/>
      <c r="L24" s="431"/>
      <c r="M24" s="431">
        <f t="shared" si="4"/>
        <v>0</v>
      </c>
      <c r="N24" s="431">
        <f t="shared" si="4"/>
        <v>0</v>
      </c>
      <c r="O24" s="431"/>
      <c r="P24" s="431"/>
      <c r="Q24" s="431"/>
      <c r="R24" s="431"/>
      <c r="S24" s="431"/>
      <c r="T24" s="431"/>
    </row>
    <row r="25" ht="6.75" customHeight="1"/>
    <row r="26" spans="1:20" ht="17.25" customHeight="1">
      <c r="A26" s="354"/>
      <c r="B26" s="911"/>
      <c r="C26" s="911"/>
      <c r="D26" s="911"/>
      <c r="E26" s="911"/>
      <c r="F26" s="911"/>
      <c r="G26" s="911"/>
      <c r="H26" s="355"/>
      <c r="I26" s="355"/>
      <c r="J26" s="356"/>
      <c r="K26" s="355"/>
      <c r="L26" s="964" t="str">
        <f>'Thong tin'!B8</f>
        <v>Kon Tum, ngày       tháng 04 năm 2019</v>
      </c>
      <c r="M26" s="964"/>
      <c r="N26" s="964"/>
      <c r="O26" s="964"/>
      <c r="P26" s="964"/>
      <c r="Q26" s="964"/>
      <c r="R26" s="964"/>
      <c r="S26" s="964"/>
      <c r="T26" s="964"/>
    </row>
    <row r="27" spans="1:20" ht="20.25" customHeight="1">
      <c r="A27" s="354"/>
      <c r="B27" s="917" t="s">
        <v>265</v>
      </c>
      <c r="C27" s="917"/>
      <c r="D27" s="917"/>
      <c r="E27" s="917"/>
      <c r="F27" s="917"/>
      <c r="G27" s="917"/>
      <c r="H27" s="358"/>
      <c r="I27" s="358"/>
      <c r="J27" s="358"/>
      <c r="K27" s="358"/>
      <c r="L27" s="918" t="str">
        <f>'[11]Thong tin'!B7</f>
        <v>CỤC TRƯỞNG
</v>
      </c>
      <c r="M27" s="918"/>
      <c r="N27" s="918"/>
      <c r="O27" s="918"/>
      <c r="P27" s="918"/>
      <c r="Q27" s="918"/>
      <c r="R27" s="918"/>
      <c r="S27" s="918"/>
      <c r="T27" s="918"/>
    </row>
    <row r="28" spans="1:20" s="496" customFormat="1" ht="18.75">
      <c r="A28" s="494"/>
      <c r="B28" s="919"/>
      <c r="C28" s="919"/>
      <c r="D28" s="919"/>
      <c r="E28" s="919"/>
      <c r="F28" s="919"/>
      <c r="G28" s="495"/>
      <c r="H28" s="495"/>
      <c r="I28" s="495"/>
      <c r="J28" s="495"/>
      <c r="K28" s="495"/>
      <c r="L28" s="918"/>
      <c r="M28" s="918"/>
      <c r="N28" s="918"/>
      <c r="O28" s="918"/>
      <c r="P28" s="918"/>
      <c r="Q28" s="918"/>
      <c r="R28" s="918"/>
      <c r="S28" s="918"/>
      <c r="T28" s="918"/>
    </row>
    <row r="29" spans="1:20" s="496" customFormat="1" ht="18.75">
      <c r="A29" s="494"/>
      <c r="B29" s="361"/>
      <c r="C29" s="361"/>
      <c r="D29" s="361"/>
      <c r="E29" s="361"/>
      <c r="F29" s="361"/>
      <c r="G29" s="495"/>
      <c r="H29" s="495"/>
      <c r="I29" s="495"/>
      <c r="J29" s="495"/>
      <c r="K29" s="495"/>
      <c r="L29" s="359"/>
      <c r="M29" s="359"/>
      <c r="N29" s="359"/>
      <c r="O29" s="359"/>
      <c r="P29" s="359"/>
      <c r="Q29" s="359"/>
      <c r="R29" s="359"/>
      <c r="S29" s="359"/>
      <c r="T29" s="359"/>
    </row>
    <row r="30" spans="1:20" s="496" customFormat="1" ht="18.75">
      <c r="A30" s="494"/>
      <c r="B30" s="361"/>
      <c r="C30" s="361"/>
      <c r="D30" s="361"/>
      <c r="E30" s="361"/>
      <c r="F30" s="361"/>
      <c r="G30" s="495"/>
      <c r="H30" s="495"/>
      <c r="I30" s="495"/>
      <c r="J30" s="495"/>
      <c r="K30" s="495"/>
      <c r="L30" s="359"/>
      <c r="M30" s="359"/>
      <c r="N30" s="359"/>
      <c r="O30" s="359"/>
      <c r="P30" s="359"/>
      <c r="Q30" s="359"/>
      <c r="R30" s="359"/>
      <c r="S30" s="359"/>
      <c r="T30" s="359"/>
    </row>
    <row r="31" spans="1:20" s="496" customFormat="1" ht="18.75">
      <c r="A31" s="494"/>
      <c r="B31" s="495"/>
      <c r="C31" s="495"/>
      <c r="D31" s="495"/>
      <c r="E31" s="495"/>
      <c r="F31" s="495"/>
      <c r="G31" s="495"/>
      <c r="H31" s="495"/>
      <c r="I31" s="495"/>
      <c r="J31" s="495"/>
      <c r="K31" s="495"/>
      <c r="L31" s="495"/>
      <c r="M31" s="495"/>
      <c r="N31" s="495"/>
      <c r="O31" s="495"/>
      <c r="P31" s="495"/>
      <c r="Q31" s="495"/>
      <c r="R31" s="495"/>
      <c r="S31" s="495"/>
      <c r="T31" s="495"/>
    </row>
    <row r="32" spans="2:20" ht="18">
      <c r="B32" s="356"/>
      <c r="C32" s="356"/>
      <c r="D32" s="356"/>
      <c r="E32" s="356"/>
      <c r="F32" s="356"/>
      <c r="G32" s="356"/>
      <c r="H32" s="356"/>
      <c r="I32" s="356"/>
      <c r="J32" s="356"/>
      <c r="K32" s="356"/>
      <c r="L32" s="356"/>
      <c r="M32" s="356"/>
      <c r="N32" s="356"/>
      <c r="O32" s="356"/>
      <c r="P32" s="356"/>
      <c r="Q32" s="356"/>
      <c r="R32" s="356"/>
      <c r="S32" s="356"/>
      <c r="T32" s="356"/>
    </row>
    <row r="33" spans="2:20" ht="18.75">
      <c r="B33" s="843" t="str">
        <f>'[11]Thong tin'!B5</f>
        <v>Phạm Anh Vũ</v>
      </c>
      <c r="C33" s="843"/>
      <c r="D33" s="843"/>
      <c r="E33" s="843"/>
      <c r="F33" s="843"/>
      <c r="G33" s="843"/>
      <c r="H33" s="356"/>
      <c r="I33" s="356"/>
      <c r="J33" s="356"/>
      <c r="K33" s="356"/>
      <c r="L33" s="843" t="str">
        <f>'[11]Thong tin'!B6</f>
        <v>Cao Minh Hoàng Tùng</v>
      </c>
      <c r="M33" s="843"/>
      <c r="N33" s="843"/>
      <c r="O33" s="843"/>
      <c r="P33" s="843"/>
      <c r="Q33" s="843"/>
      <c r="R33" s="843"/>
      <c r="S33" s="843"/>
      <c r="T33" s="843"/>
    </row>
    <row r="34" spans="2:20" ht="18.75">
      <c r="B34" s="409"/>
      <c r="C34" s="409"/>
      <c r="D34" s="409"/>
      <c r="E34" s="409"/>
      <c r="F34" s="409"/>
      <c r="G34" s="409"/>
      <c r="H34" s="320"/>
      <c r="I34" s="409"/>
      <c r="J34" s="409"/>
      <c r="K34" s="409"/>
      <c r="L34" s="409"/>
      <c r="M34" s="409"/>
      <c r="N34" s="409"/>
      <c r="O34" s="409"/>
      <c r="P34" s="409"/>
      <c r="Q34" s="409"/>
      <c r="R34" s="409"/>
      <c r="S34" s="409"/>
      <c r="T34" s="409"/>
    </row>
    <row r="35" spans="2:20" ht="18">
      <c r="B35" s="409"/>
      <c r="C35" s="409"/>
      <c r="D35" s="409"/>
      <c r="E35" s="409"/>
      <c r="F35" s="409"/>
      <c r="G35" s="409"/>
      <c r="H35" s="409"/>
      <c r="I35" s="409"/>
      <c r="J35" s="409"/>
      <c r="K35" s="409"/>
      <c r="L35" s="409"/>
      <c r="M35" s="409"/>
      <c r="N35" s="409"/>
      <c r="O35" s="409"/>
      <c r="P35" s="409"/>
      <c r="Q35" s="409"/>
      <c r="R35" s="409"/>
      <c r="S35" s="409"/>
      <c r="T35" s="409"/>
    </row>
  </sheetData>
  <sheetProtection/>
  <mergeCells count="39">
    <mergeCell ref="B27:G27"/>
    <mergeCell ref="L27:T27"/>
    <mergeCell ref="B28:F28"/>
    <mergeCell ref="L28:T28"/>
    <mergeCell ref="B33:G33"/>
    <mergeCell ref="L33:T33"/>
    <mergeCell ref="Q9:R9"/>
    <mergeCell ref="S9:T9"/>
    <mergeCell ref="A11:B11"/>
    <mergeCell ref="A12:B12"/>
    <mergeCell ref="B26:G26"/>
    <mergeCell ref="L26:T26"/>
    <mergeCell ref="M8:N8"/>
    <mergeCell ref="O8:T8"/>
    <mergeCell ref="E9:E10"/>
    <mergeCell ref="F9:F10"/>
    <mergeCell ref="G9:H9"/>
    <mergeCell ref="I9:J9"/>
    <mergeCell ref="K9:L9"/>
    <mergeCell ref="M9:M10"/>
    <mergeCell ref="N9:N10"/>
    <mergeCell ref="O9:P9"/>
    <mergeCell ref="F5:O5"/>
    <mergeCell ref="A6:B10"/>
    <mergeCell ref="C6:D6"/>
    <mergeCell ref="E6:T6"/>
    <mergeCell ref="C7:C10"/>
    <mergeCell ref="D7:D10"/>
    <mergeCell ref="E7:L7"/>
    <mergeCell ref="M7:T7"/>
    <mergeCell ref="E8:F8"/>
    <mergeCell ref="G8:L8"/>
    <mergeCell ref="A1:D1"/>
    <mergeCell ref="E1:O3"/>
    <mergeCell ref="A2:D2"/>
    <mergeCell ref="P2:T2"/>
    <mergeCell ref="A3:D3"/>
    <mergeCell ref="E4:O4"/>
    <mergeCell ref="P4:T4"/>
  </mergeCells>
  <printOptions horizontalCentered="1"/>
  <pageMargins left="0.55" right="0.28" top="0.21" bottom="0.18" header="0.11" footer="0.26"/>
  <pageSetup horizontalDpi="600" verticalDpi="600" orientation="landscape" paperSize="9" scale="95" r:id="rId1"/>
  <ignoredErrors>
    <ignoredError sqref="C14:F14 M14:N14" formula="1"/>
  </ignoredErrors>
</worksheet>
</file>

<file path=xl/worksheets/sheet23.xml><?xml version="1.0" encoding="utf-8"?>
<worksheet xmlns="http://schemas.openxmlformats.org/spreadsheetml/2006/main" xmlns:r="http://schemas.openxmlformats.org/officeDocument/2006/relationships">
  <sheetPr>
    <tabColor indexed="63"/>
  </sheetPr>
  <dimension ref="A1:M39"/>
  <sheetViews>
    <sheetView view="pageBreakPreview" zoomScaleSheetLayoutView="100" zoomScalePageLayoutView="0" workbookViewId="0" topLeftCell="A7">
      <selection activeCell="F17" sqref="F17"/>
    </sheetView>
  </sheetViews>
  <sheetFormatPr defaultColWidth="8.796875" defaultRowHeight="15"/>
  <cols>
    <col min="1" max="1" width="3.69921875" style="516" customWidth="1"/>
    <col min="2" max="2" width="27.59765625" style="499" customWidth="1"/>
    <col min="3" max="3" width="9.19921875" style="499" customWidth="1"/>
    <col min="4" max="4" width="15.3984375" style="499" customWidth="1"/>
    <col min="5" max="5" width="8.3984375" style="499" customWidth="1"/>
    <col min="6" max="6" width="10.69921875" style="499" customWidth="1"/>
    <col min="7" max="7" width="8.19921875" style="499" customWidth="1"/>
    <col min="8" max="8" width="9.8984375" style="499" customWidth="1"/>
    <col min="9" max="9" width="9" style="499" customWidth="1"/>
    <col min="10" max="10" width="12.19921875" style="499" customWidth="1"/>
    <col min="11" max="11" width="9.19921875" style="499" customWidth="1"/>
    <col min="12" max="12" width="11.5" style="499" customWidth="1"/>
    <col min="13" max="16384" width="9" style="499" customWidth="1"/>
  </cols>
  <sheetData>
    <row r="1" spans="1:12" ht="20.25" customHeight="1">
      <c r="A1" s="497" t="s">
        <v>481</v>
      </c>
      <c r="B1" s="497"/>
      <c r="C1" s="497"/>
      <c r="D1" s="967" t="s">
        <v>482</v>
      </c>
      <c r="E1" s="967"/>
      <c r="F1" s="967"/>
      <c r="G1" s="967"/>
      <c r="H1" s="967"/>
      <c r="I1" s="967"/>
      <c r="J1" s="445" t="s">
        <v>483</v>
      </c>
      <c r="K1" s="498"/>
      <c r="L1" s="498"/>
    </row>
    <row r="2" spans="1:12" ht="18.75" customHeight="1">
      <c r="A2" s="479" t="s">
        <v>75</v>
      </c>
      <c r="B2" s="500"/>
      <c r="C2" s="500"/>
      <c r="D2" s="1035" t="s">
        <v>484</v>
      </c>
      <c r="E2" s="1035"/>
      <c r="F2" s="1035"/>
      <c r="G2" s="1035"/>
      <c r="H2" s="1035"/>
      <c r="I2" s="1035"/>
      <c r="J2" s="1008" t="str">
        <f>'[11]Thong tin'!B4</f>
        <v>Cục THADS tỉnh Kon Tum</v>
      </c>
      <c r="K2" s="1008"/>
      <c r="L2" s="1008"/>
    </row>
    <row r="3" spans="1:12" ht="17.25">
      <c r="A3" s="501" t="s">
        <v>77</v>
      </c>
      <c r="B3" s="501"/>
      <c r="C3" s="501"/>
      <c r="D3" s="900" t="str">
        <f>'Thong tin'!B3</f>
        <v>6 tháng / năm 2019</v>
      </c>
      <c r="E3" s="901"/>
      <c r="F3" s="901"/>
      <c r="G3" s="901"/>
      <c r="H3" s="901"/>
      <c r="I3" s="901"/>
      <c r="J3" s="446" t="s">
        <v>214</v>
      </c>
      <c r="K3" s="446"/>
      <c r="L3" s="446"/>
    </row>
    <row r="4" spans="1:12" ht="15.75">
      <c r="A4" s="502" t="s">
        <v>448</v>
      </c>
      <c r="B4" s="502"/>
      <c r="C4" s="502"/>
      <c r="D4" s="1036"/>
      <c r="E4" s="1036"/>
      <c r="F4" s="1036"/>
      <c r="G4" s="1036"/>
      <c r="H4" s="1036"/>
      <c r="I4" s="1036"/>
      <c r="J4" s="923" t="s">
        <v>80</v>
      </c>
      <c r="K4" s="923"/>
      <c r="L4" s="923"/>
    </row>
    <row r="5" spans="1:12" ht="15.75">
      <c r="A5" s="503"/>
      <c r="B5" s="503"/>
      <c r="C5" s="504"/>
      <c r="D5" s="504"/>
      <c r="E5" s="384"/>
      <c r="J5" s="505" t="s">
        <v>485</v>
      </c>
      <c r="K5" s="506"/>
      <c r="L5" s="506"/>
    </row>
    <row r="6" spans="1:12" ht="24.75" customHeight="1">
      <c r="A6" s="1037" t="s">
        <v>2</v>
      </c>
      <c r="B6" s="1038"/>
      <c r="C6" s="1043" t="s">
        <v>486</v>
      </c>
      <c r="D6" s="1043"/>
      <c r="E6" s="1043"/>
      <c r="F6" s="1043"/>
      <c r="G6" s="1043"/>
      <c r="H6" s="1043"/>
      <c r="I6" s="1043" t="s">
        <v>55</v>
      </c>
      <c r="J6" s="1043"/>
      <c r="K6" s="1043"/>
      <c r="L6" s="1043"/>
    </row>
    <row r="7" spans="1:12" ht="17.25" customHeight="1">
      <c r="A7" s="1039"/>
      <c r="B7" s="1040"/>
      <c r="C7" s="1043" t="s">
        <v>6</v>
      </c>
      <c r="D7" s="1043"/>
      <c r="E7" s="1043" t="s">
        <v>93</v>
      </c>
      <c r="F7" s="1043"/>
      <c r="G7" s="1043"/>
      <c r="H7" s="1043"/>
      <c r="I7" s="1043" t="s">
        <v>487</v>
      </c>
      <c r="J7" s="1043"/>
      <c r="K7" s="1043" t="s">
        <v>488</v>
      </c>
      <c r="L7" s="1043"/>
    </row>
    <row r="8" spans="1:12" ht="31.5" customHeight="1">
      <c r="A8" s="1039"/>
      <c r="B8" s="1040"/>
      <c r="C8" s="1043"/>
      <c r="D8" s="1043"/>
      <c r="E8" s="1043" t="s">
        <v>489</v>
      </c>
      <c r="F8" s="1043"/>
      <c r="G8" s="1044" t="s">
        <v>490</v>
      </c>
      <c r="H8" s="1045"/>
      <c r="I8" s="1043"/>
      <c r="J8" s="1043"/>
      <c r="K8" s="1043"/>
      <c r="L8" s="1043"/>
    </row>
    <row r="9" spans="1:12" ht="24.75" customHeight="1">
      <c r="A9" s="1041"/>
      <c r="B9" s="1042"/>
      <c r="C9" s="507" t="s">
        <v>491</v>
      </c>
      <c r="D9" s="507" t="s">
        <v>263</v>
      </c>
      <c r="E9" s="507" t="s">
        <v>262</v>
      </c>
      <c r="F9" s="507" t="s">
        <v>492</v>
      </c>
      <c r="G9" s="507" t="s">
        <v>262</v>
      </c>
      <c r="H9" s="507" t="s">
        <v>492</v>
      </c>
      <c r="I9" s="507" t="s">
        <v>262</v>
      </c>
      <c r="J9" s="507" t="s">
        <v>492</v>
      </c>
      <c r="K9" s="507" t="s">
        <v>262</v>
      </c>
      <c r="L9" s="507" t="s">
        <v>492</v>
      </c>
    </row>
    <row r="10" spans="1:12" s="509" customFormat="1" ht="15.75">
      <c r="A10" s="990" t="s">
        <v>0</v>
      </c>
      <c r="B10" s="991"/>
      <c r="C10" s="508">
        <v>1</v>
      </c>
      <c r="D10" s="508">
        <v>2</v>
      </c>
      <c r="E10" s="508">
        <v>3</v>
      </c>
      <c r="F10" s="508">
        <v>4</v>
      </c>
      <c r="G10" s="508">
        <v>5</v>
      </c>
      <c r="H10" s="508">
        <v>6</v>
      </c>
      <c r="I10" s="508">
        <v>7</v>
      </c>
      <c r="J10" s="508">
        <v>8</v>
      </c>
      <c r="K10" s="508">
        <v>9</v>
      </c>
      <c r="L10" s="508">
        <v>10</v>
      </c>
    </row>
    <row r="11" spans="1:12" s="509" customFormat="1" ht="17.25" customHeight="1">
      <c r="A11" s="992" t="s">
        <v>92</v>
      </c>
      <c r="B11" s="993"/>
      <c r="C11" s="510">
        <f>C12+C13</f>
        <v>0</v>
      </c>
      <c r="D11" s="510">
        <f>D12+D13</f>
        <v>0</v>
      </c>
      <c r="E11" s="510">
        <f aca="true" t="shared" si="0" ref="E11:L11">E12+E13</f>
        <v>0</v>
      </c>
      <c r="F11" s="510">
        <f t="shared" si="0"/>
        <v>0</v>
      </c>
      <c r="G11" s="510">
        <f t="shared" si="0"/>
        <v>0</v>
      </c>
      <c r="H11" s="510">
        <f t="shared" si="0"/>
        <v>0</v>
      </c>
      <c r="I11" s="510">
        <f t="shared" si="0"/>
        <v>0</v>
      </c>
      <c r="J11" s="510">
        <f t="shared" si="0"/>
        <v>0</v>
      </c>
      <c r="K11" s="510">
        <f t="shared" si="0"/>
        <v>0</v>
      </c>
      <c r="L11" s="510">
        <f t="shared" si="0"/>
        <v>0</v>
      </c>
    </row>
    <row r="12" spans="1:12" s="513" customFormat="1" ht="17.25" customHeight="1">
      <c r="A12" s="392" t="s">
        <v>9</v>
      </c>
      <c r="B12" s="393" t="s">
        <v>264</v>
      </c>
      <c r="C12" s="576">
        <f>IF(((E12+G12)=(I12+K12)),E12+G12,"KT")</f>
        <v>0</v>
      </c>
      <c r="D12" s="576">
        <f>IF(((F12+H12)=(J12+L12)),F12+H12,"KT")</f>
        <v>0</v>
      </c>
      <c r="E12" s="577"/>
      <c r="F12" s="577"/>
      <c r="G12" s="577"/>
      <c r="H12" s="577"/>
      <c r="I12" s="577"/>
      <c r="J12" s="577"/>
      <c r="K12" s="577"/>
      <c r="L12" s="577"/>
    </row>
    <row r="13" spans="1:12" s="513" customFormat="1" ht="17.25" customHeight="1">
      <c r="A13" s="395" t="s">
        <v>10</v>
      </c>
      <c r="B13" s="454" t="s">
        <v>229</v>
      </c>
      <c r="C13" s="514">
        <f>SUM(C14:C23)</f>
        <v>0</v>
      </c>
      <c r="D13" s="514">
        <f>SUM(D14:D23)</f>
        <v>0</v>
      </c>
      <c r="E13" s="514">
        <f aca="true" t="shared" si="1" ref="E13:L13">SUM(E14:E23)</f>
        <v>0</v>
      </c>
      <c r="F13" s="514">
        <f t="shared" si="1"/>
        <v>0</v>
      </c>
      <c r="G13" s="514">
        <f t="shared" si="1"/>
        <v>0</v>
      </c>
      <c r="H13" s="514">
        <f t="shared" si="1"/>
        <v>0</v>
      </c>
      <c r="I13" s="514">
        <f t="shared" si="1"/>
        <v>0</v>
      </c>
      <c r="J13" s="514">
        <f t="shared" si="1"/>
        <v>0</v>
      </c>
      <c r="K13" s="514">
        <f t="shared" si="1"/>
        <v>0</v>
      </c>
      <c r="L13" s="514">
        <f t="shared" si="1"/>
        <v>0</v>
      </c>
    </row>
    <row r="14" spans="1:12" s="513" customFormat="1" ht="17.25" customHeight="1">
      <c r="A14" s="397">
        <v>1</v>
      </c>
      <c r="B14" s="263" t="s">
        <v>230</v>
      </c>
      <c r="C14" s="511">
        <f>IF(((E14+G14)=(I14+K14)),E14+G14,"KT")</f>
        <v>0</v>
      </c>
      <c r="D14" s="511">
        <f>IF(((F14+H14)=(J14+L14)),F14+H14,"KT")</f>
        <v>0</v>
      </c>
      <c r="E14" s="431">
        <v>0</v>
      </c>
      <c r="F14" s="511">
        <v>0</v>
      </c>
      <c r="G14" s="511"/>
      <c r="H14" s="511"/>
      <c r="I14" s="511">
        <v>0</v>
      </c>
      <c r="J14" s="511">
        <v>0</v>
      </c>
      <c r="K14" s="511">
        <v>0</v>
      </c>
      <c r="L14" s="511">
        <v>0</v>
      </c>
    </row>
    <row r="15" spans="1:12" s="513" customFormat="1" ht="17.25" customHeight="1">
      <c r="A15" s="397">
        <v>2</v>
      </c>
      <c r="B15" s="263" t="s">
        <v>231</v>
      </c>
      <c r="C15" s="576">
        <f aca="true" t="shared" si="2" ref="C15:D23">IF(((E15+G15)=(I15+K15)),E15+G15,"KT")</f>
        <v>0</v>
      </c>
      <c r="D15" s="576">
        <f t="shared" si="2"/>
        <v>0</v>
      </c>
      <c r="E15" s="570"/>
      <c r="F15" s="570"/>
      <c r="G15" s="570"/>
      <c r="H15" s="570"/>
      <c r="I15" s="570"/>
      <c r="J15" s="570"/>
      <c r="K15" s="570"/>
      <c r="L15" s="570"/>
    </row>
    <row r="16" spans="1:12" s="513" customFormat="1" ht="17.25" customHeight="1">
      <c r="A16" s="397">
        <v>3</v>
      </c>
      <c r="B16" s="263" t="s">
        <v>232</v>
      </c>
      <c r="C16" s="576">
        <f t="shared" si="2"/>
        <v>0</v>
      </c>
      <c r="D16" s="576">
        <f t="shared" si="2"/>
        <v>0</v>
      </c>
      <c r="E16" s="570"/>
      <c r="F16" s="570"/>
      <c r="G16" s="570"/>
      <c r="H16" s="570"/>
      <c r="I16" s="570"/>
      <c r="J16" s="570"/>
      <c r="K16" s="570"/>
      <c r="L16" s="570"/>
    </row>
    <row r="17" spans="1:13" s="513" customFormat="1" ht="17.25" customHeight="1">
      <c r="A17" s="397">
        <v>4</v>
      </c>
      <c r="B17" s="263" t="s">
        <v>233</v>
      </c>
      <c r="C17" s="576">
        <f t="shared" si="2"/>
        <v>0</v>
      </c>
      <c r="D17" s="576">
        <f t="shared" si="2"/>
        <v>0</v>
      </c>
      <c r="E17" s="576"/>
      <c r="F17" s="576"/>
      <c r="G17" s="576"/>
      <c r="H17" s="576"/>
      <c r="I17" s="576"/>
      <c r="J17" s="576"/>
      <c r="K17" s="576"/>
      <c r="L17" s="576"/>
      <c r="M17" s="515"/>
    </row>
    <row r="18" spans="1:12" s="513" customFormat="1" ht="17.25" customHeight="1">
      <c r="A18" s="397">
        <v>5</v>
      </c>
      <c r="B18" s="263" t="s">
        <v>234</v>
      </c>
      <c r="C18" s="576">
        <f t="shared" si="2"/>
        <v>0</v>
      </c>
      <c r="D18" s="576">
        <f t="shared" si="2"/>
        <v>0</v>
      </c>
      <c r="E18" s="577"/>
      <c r="F18" s="577"/>
      <c r="G18" s="577"/>
      <c r="H18" s="577"/>
      <c r="I18" s="577"/>
      <c r="J18" s="577"/>
      <c r="K18" s="577"/>
      <c r="L18" s="577"/>
    </row>
    <row r="19" spans="1:12" s="513" customFormat="1" ht="17.25" customHeight="1">
      <c r="A19" s="397">
        <v>6</v>
      </c>
      <c r="B19" s="263" t="s">
        <v>235</v>
      </c>
      <c r="C19" s="576">
        <f t="shared" si="2"/>
        <v>0</v>
      </c>
      <c r="D19" s="576">
        <f t="shared" si="2"/>
        <v>0</v>
      </c>
      <c r="E19" s="577"/>
      <c r="F19" s="577"/>
      <c r="G19" s="577"/>
      <c r="H19" s="577"/>
      <c r="I19" s="577"/>
      <c r="J19" s="577"/>
      <c r="K19" s="577"/>
      <c r="L19" s="577"/>
    </row>
    <row r="20" spans="1:12" s="513" customFormat="1" ht="17.25" customHeight="1">
      <c r="A20" s="397">
        <v>7</v>
      </c>
      <c r="B20" s="263" t="s">
        <v>236</v>
      </c>
      <c r="C20" s="576">
        <f t="shared" si="2"/>
        <v>0</v>
      </c>
      <c r="D20" s="576">
        <f t="shared" si="2"/>
        <v>0</v>
      </c>
      <c r="E20" s="577"/>
      <c r="F20" s="577"/>
      <c r="G20" s="577"/>
      <c r="H20" s="577"/>
      <c r="I20" s="577"/>
      <c r="J20" s="577"/>
      <c r="K20" s="577"/>
      <c r="L20" s="577"/>
    </row>
    <row r="21" spans="1:12" s="513" customFormat="1" ht="17.25" customHeight="1">
      <c r="A21" s="397">
        <v>8</v>
      </c>
      <c r="B21" s="263" t="s">
        <v>237</v>
      </c>
      <c r="C21" s="576">
        <f t="shared" si="2"/>
        <v>0</v>
      </c>
      <c r="D21" s="576">
        <f t="shared" si="2"/>
        <v>0</v>
      </c>
      <c r="E21" s="577"/>
      <c r="F21" s="577"/>
      <c r="G21" s="577"/>
      <c r="H21" s="577"/>
      <c r="I21" s="577"/>
      <c r="J21" s="577"/>
      <c r="K21" s="577"/>
      <c r="L21" s="577"/>
    </row>
    <row r="22" spans="1:12" s="513" customFormat="1" ht="17.25" customHeight="1">
      <c r="A22" s="397">
        <v>9</v>
      </c>
      <c r="B22" s="263" t="s">
        <v>239</v>
      </c>
      <c r="C22" s="511">
        <f t="shared" si="2"/>
        <v>0</v>
      </c>
      <c r="D22" s="511">
        <f t="shared" si="2"/>
        <v>0</v>
      </c>
      <c r="E22" s="512"/>
      <c r="F22" s="512"/>
      <c r="G22" s="512"/>
      <c r="H22" s="512"/>
      <c r="I22" s="512"/>
      <c r="J22" s="512"/>
      <c r="K22" s="512"/>
      <c r="L22" s="512"/>
    </row>
    <row r="23" spans="1:12" s="513" customFormat="1" ht="18" customHeight="1">
      <c r="A23" s="397">
        <v>10</v>
      </c>
      <c r="B23" s="263" t="s">
        <v>241</v>
      </c>
      <c r="C23" s="511">
        <f t="shared" si="2"/>
        <v>0</v>
      </c>
      <c r="D23" s="511">
        <f t="shared" si="2"/>
        <v>0</v>
      </c>
      <c r="E23" s="512"/>
      <c r="F23" s="512"/>
      <c r="G23" s="512"/>
      <c r="H23" s="512"/>
      <c r="I23" s="512"/>
      <c r="J23" s="512"/>
      <c r="K23" s="512"/>
      <c r="L23" s="512"/>
    </row>
    <row r="24" spans="2:12" ht="18" customHeight="1">
      <c r="B24" s="517"/>
      <c r="C24" s="517"/>
      <c r="D24" s="517"/>
      <c r="E24" s="517"/>
      <c r="F24" s="517"/>
      <c r="G24" s="517"/>
      <c r="H24" s="517"/>
      <c r="I24" s="517"/>
      <c r="J24" s="517"/>
      <c r="K24" s="517"/>
      <c r="L24" s="517"/>
    </row>
    <row r="25" spans="1:12" s="377" customFormat="1" ht="18" customHeight="1">
      <c r="A25" s="399"/>
      <c r="B25" s="911"/>
      <c r="C25" s="911"/>
      <c r="D25" s="911"/>
      <c r="E25" s="518"/>
      <c r="F25" s="355"/>
      <c r="G25" s="355"/>
      <c r="H25" s="964" t="str">
        <f>'Thong tin'!B8</f>
        <v>Kon Tum, ngày       tháng 04 năm 2019</v>
      </c>
      <c r="I25" s="964"/>
      <c r="J25" s="964"/>
      <c r="K25" s="964"/>
      <c r="L25" s="964"/>
    </row>
    <row r="26" spans="1:12" s="377" customFormat="1" ht="19.5" customHeight="1">
      <c r="A26" s="399"/>
      <c r="B26" s="917" t="s">
        <v>493</v>
      </c>
      <c r="C26" s="917"/>
      <c r="D26" s="917"/>
      <c r="E26" s="518"/>
      <c r="F26" s="358"/>
      <c r="G26" s="358"/>
      <c r="H26" s="918" t="str">
        <f>'[11]Thong tin'!B7</f>
        <v>CỤC TRƯỞNG
</v>
      </c>
      <c r="I26" s="918"/>
      <c r="J26" s="918"/>
      <c r="K26" s="918"/>
      <c r="L26" s="918"/>
    </row>
    <row r="27" spans="1:12" s="377" customFormat="1" ht="15" customHeight="1">
      <c r="A27" s="399"/>
      <c r="B27" s="1046"/>
      <c r="C27" s="1046"/>
      <c r="D27" s="1046"/>
      <c r="E27" s="518"/>
      <c r="F27" s="358"/>
      <c r="G27" s="358"/>
      <c r="H27" s="918"/>
      <c r="I27" s="918"/>
      <c r="J27" s="918"/>
      <c r="K27" s="918"/>
      <c r="L27" s="918"/>
    </row>
    <row r="28" spans="1:12" s="377" customFormat="1" ht="15" customHeight="1">
      <c r="A28" s="399"/>
      <c r="B28" s="357"/>
      <c r="C28" s="519"/>
      <c r="D28" s="520"/>
      <c r="E28" s="520"/>
      <c r="F28" s="520"/>
      <c r="G28" s="520"/>
      <c r="H28" s="520"/>
      <c r="I28" s="519"/>
      <c r="J28" s="519"/>
      <c r="K28" s="519"/>
      <c r="L28" s="520"/>
    </row>
    <row r="29" spans="1:12" s="377" customFormat="1" ht="15" customHeight="1">
      <c r="A29" s="399"/>
      <c r="B29" s="357"/>
      <c r="C29" s="357"/>
      <c r="D29" s="518"/>
      <c r="E29" s="518"/>
      <c r="F29" s="358"/>
      <c r="G29" s="358"/>
      <c r="H29" s="359"/>
      <c r="I29" s="359"/>
      <c r="J29" s="359"/>
      <c r="K29" s="359"/>
      <c r="L29" s="359"/>
    </row>
    <row r="30" spans="2:12" ht="19.5">
      <c r="B30" s="1047"/>
      <c r="C30" s="1047"/>
      <c r="D30" s="1047"/>
      <c r="E30" s="495"/>
      <c r="F30" s="495"/>
      <c r="G30" s="495"/>
      <c r="H30" s="495"/>
      <c r="I30" s="495"/>
      <c r="J30" s="521"/>
      <c r="K30" s="495"/>
      <c r="L30" s="495"/>
    </row>
    <row r="31" spans="2:12" ht="18.75">
      <c r="B31" s="495"/>
      <c r="C31" s="495"/>
      <c r="D31" s="495"/>
      <c r="E31" s="495"/>
      <c r="F31" s="495"/>
      <c r="G31" s="495"/>
      <c r="H31" s="495"/>
      <c r="I31" s="495"/>
      <c r="J31" s="495"/>
      <c r="K31" s="495"/>
      <c r="L31" s="495"/>
    </row>
    <row r="32" spans="2:12" ht="18.75">
      <c r="B32" s="495"/>
      <c r="C32" s="495"/>
      <c r="D32" s="495"/>
      <c r="E32" s="495"/>
      <c r="F32" s="495"/>
      <c r="G32" s="495"/>
      <c r="H32" s="495"/>
      <c r="I32" s="495"/>
      <c r="J32" s="495"/>
      <c r="K32" s="495"/>
      <c r="L32" s="495"/>
    </row>
    <row r="33" spans="1:12" s="360" customFormat="1" ht="18.75" hidden="1">
      <c r="A33" s="441" t="s">
        <v>164</v>
      </c>
      <c r="B33" s="362"/>
      <c r="C33" s="362"/>
      <c r="D33" s="362"/>
      <c r="E33" s="362"/>
      <c r="F33" s="362"/>
      <c r="G33" s="362"/>
      <c r="H33" s="362"/>
      <c r="I33" s="362"/>
      <c r="J33" s="362"/>
      <c r="K33" s="362"/>
      <c r="L33" s="362"/>
    </row>
    <row r="34" spans="1:12" s="360" customFormat="1" ht="15" customHeight="1" hidden="1">
      <c r="A34" s="368"/>
      <c r="B34" s="1048" t="s">
        <v>494</v>
      </c>
      <c r="C34" s="1048"/>
      <c r="D34" s="1048"/>
      <c r="E34" s="1048"/>
      <c r="F34" s="1048"/>
      <c r="G34" s="1048"/>
      <c r="H34" s="1048"/>
      <c r="I34" s="1048"/>
      <c r="J34" s="1048"/>
      <c r="K34" s="522"/>
      <c r="L34" s="400"/>
    </row>
    <row r="35" spans="2:12" s="360" customFormat="1" ht="18.75" hidden="1">
      <c r="B35" s="443" t="s">
        <v>495</v>
      </c>
      <c r="C35" s="362"/>
      <c r="D35" s="362"/>
      <c r="E35" s="362"/>
      <c r="F35" s="362"/>
      <c r="G35" s="362"/>
      <c r="H35" s="362"/>
      <c r="I35" s="362"/>
      <c r="J35" s="362"/>
      <c r="K35" s="362"/>
      <c r="L35" s="362"/>
    </row>
    <row r="36" spans="2:12" ht="18.75" hidden="1">
      <c r="B36" s="443" t="s">
        <v>496</v>
      </c>
      <c r="C36" s="495"/>
      <c r="D36" s="495"/>
      <c r="E36" s="495"/>
      <c r="F36" s="495"/>
      <c r="G36" s="495"/>
      <c r="H36" s="495"/>
      <c r="I36" s="495"/>
      <c r="J36" s="495"/>
      <c r="K36" s="495"/>
      <c r="L36" s="495"/>
    </row>
    <row r="37" spans="2:12" ht="18.75" hidden="1">
      <c r="B37" s="495"/>
      <c r="C37" s="495"/>
      <c r="D37" s="495"/>
      <c r="E37" s="495"/>
      <c r="F37" s="495"/>
      <c r="G37" s="495"/>
      <c r="H37" s="495"/>
      <c r="I37" s="495"/>
      <c r="J37" s="495"/>
      <c r="K37" s="495"/>
      <c r="L37" s="495"/>
    </row>
    <row r="38" spans="2:12" ht="18.75">
      <c r="B38" s="843" t="str">
        <f>'[11]Thong tin'!B5</f>
        <v>Phạm Anh Vũ</v>
      </c>
      <c r="C38" s="843"/>
      <c r="D38" s="843"/>
      <c r="E38" s="459"/>
      <c r="F38" s="459"/>
      <c r="G38" s="356"/>
      <c r="H38" s="843" t="str">
        <f>'[11]Thong tin'!B6</f>
        <v>Cao Minh Hoàng Tùng</v>
      </c>
      <c r="I38" s="843"/>
      <c r="J38" s="843"/>
      <c r="K38" s="843"/>
      <c r="L38" s="843"/>
    </row>
    <row r="39" spans="2:12" ht="18.75">
      <c r="B39" s="523"/>
      <c r="C39" s="523"/>
      <c r="D39" s="523"/>
      <c r="E39" s="523"/>
      <c r="F39" s="523"/>
      <c r="G39" s="523"/>
      <c r="H39" s="523"/>
      <c r="I39" s="523"/>
      <c r="J39" s="523"/>
      <c r="K39" s="523"/>
      <c r="L39" s="523"/>
    </row>
  </sheetData>
  <sheetProtection/>
  <mergeCells count="27">
    <mergeCell ref="B27:D27"/>
    <mergeCell ref="H27:L27"/>
    <mergeCell ref="B30:D30"/>
    <mergeCell ref="B34:J34"/>
    <mergeCell ref="B38:D38"/>
    <mergeCell ref="H38:L38"/>
    <mergeCell ref="A10:B10"/>
    <mergeCell ref="A11:B11"/>
    <mergeCell ref="B25:D25"/>
    <mergeCell ref="H25:L25"/>
    <mergeCell ref="B26:D26"/>
    <mergeCell ref="H26:L26"/>
    <mergeCell ref="A6:B9"/>
    <mergeCell ref="C6:H6"/>
    <mergeCell ref="I6:L6"/>
    <mergeCell ref="C7:D8"/>
    <mergeCell ref="E7:H7"/>
    <mergeCell ref="I7:J8"/>
    <mergeCell ref="K7:L8"/>
    <mergeCell ref="E8:F8"/>
    <mergeCell ref="G8:H8"/>
    <mergeCell ref="D1:I1"/>
    <mergeCell ref="D2:I2"/>
    <mergeCell ref="J2:L2"/>
    <mergeCell ref="D3:I3"/>
    <mergeCell ref="D4:I4"/>
    <mergeCell ref="J4:L4"/>
  </mergeCells>
  <printOptions horizontalCentered="1"/>
  <pageMargins left="0.42" right="0.32" top="0.22" bottom="0.25" header="0.11" footer="0.31"/>
  <pageSetup horizontalDpi="600" verticalDpi="600" orientation="landscape" paperSize="9" scale="95" r:id="rId1"/>
  <ignoredErrors>
    <ignoredError sqref="C13:D13" formula="1"/>
  </ignoredErrors>
</worksheet>
</file>

<file path=xl/worksheets/sheet3.xml><?xml version="1.0" encoding="utf-8"?>
<worksheet xmlns="http://schemas.openxmlformats.org/spreadsheetml/2006/main" xmlns:r="http://schemas.openxmlformats.org/officeDocument/2006/relationships">
  <sheetPr>
    <tabColor indexed="10"/>
  </sheetPr>
  <dimension ref="A1:C497"/>
  <sheetViews>
    <sheetView showZeros="0" view="pageBreakPreview" zoomScaleSheetLayoutView="100" zoomScalePageLayoutView="0" workbookViewId="0" topLeftCell="A1">
      <selection activeCell="C9" sqref="C9"/>
    </sheetView>
  </sheetViews>
  <sheetFormatPr defaultColWidth="8.796875" defaultRowHeight="15"/>
  <cols>
    <col min="1" max="1" width="4.8984375" style="49" customWidth="1"/>
    <col min="2" max="2" width="51" style="49" customWidth="1"/>
    <col min="3" max="3" width="36" style="49" customWidth="1"/>
    <col min="4" max="16384" width="9" style="49" customWidth="1"/>
  </cols>
  <sheetData>
    <row r="1" spans="1:3" s="47" customFormat="1" ht="36" customHeight="1">
      <c r="A1" s="703" t="s">
        <v>110</v>
      </c>
      <c r="B1" s="704"/>
      <c r="C1" s="705"/>
    </row>
    <row r="2" spans="1:3" ht="21.75" customHeight="1">
      <c r="A2" s="706" t="s">
        <v>23</v>
      </c>
      <c r="B2" s="706"/>
      <c r="C2" s="48" t="s">
        <v>111</v>
      </c>
    </row>
    <row r="3" spans="1:3" ht="21.75" customHeight="1">
      <c r="A3" s="707" t="s">
        <v>0</v>
      </c>
      <c r="B3" s="707"/>
      <c r="C3" s="50">
        <v>1</v>
      </c>
    </row>
    <row r="4" spans="1:3" ht="17.25" customHeight="1">
      <c r="A4" s="51" t="s">
        <v>101</v>
      </c>
      <c r="B4" s="52" t="s">
        <v>112</v>
      </c>
      <c r="C4" s="53">
        <v>1</v>
      </c>
    </row>
    <row r="5" spans="1:3" s="57" customFormat="1" ht="17.25" customHeight="1">
      <c r="A5" s="54" t="s">
        <v>13</v>
      </c>
      <c r="B5" s="55" t="s">
        <v>113</v>
      </c>
      <c r="C5" s="56">
        <v>0</v>
      </c>
    </row>
    <row r="6" spans="1:3" s="57" customFormat="1" ht="17.25" customHeight="1">
      <c r="A6" s="54" t="s">
        <v>14</v>
      </c>
      <c r="B6" s="55" t="s">
        <v>114</v>
      </c>
      <c r="C6" s="56">
        <v>0</v>
      </c>
    </row>
    <row r="7" spans="1:3" s="57" customFormat="1" ht="17.25" customHeight="1">
      <c r="A7" s="54" t="s">
        <v>15</v>
      </c>
      <c r="B7" s="55" t="s">
        <v>115</v>
      </c>
      <c r="C7" s="56">
        <v>1</v>
      </c>
    </row>
    <row r="8" spans="1:3" s="57" customFormat="1" ht="17.25" customHeight="1">
      <c r="A8" s="54" t="s">
        <v>16</v>
      </c>
      <c r="B8" s="55" t="s">
        <v>116</v>
      </c>
      <c r="C8" s="56">
        <v>0</v>
      </c>
    </row>
    <row r="9" spans="1:3" s="57" customFormat="1" ht="17.25" customHeight="1">
      <c r="A9" s="54" t="s">
        <v>17</v>
      </c>
      <c r="B9" s="55" t="s">
        <v>117</v>
      </c>
      <c r="C9" s="56">
        <v>0</v>
      </c>
    </row>
    <row r="10" spans="1:3" s="57" customFormat="1" ht="17.25" customHeight="1">
      <c r="A10" s="54" t="s">
        <v>18</v>
      </c>
      <c r="B10" s="55" t="s">
        <v>118</v>
      </c>
      <c r="C10" s="56">
        <v>0</v>
      </c>
    </row>
    <row r="11" spans="1:3" s="57" customFormat="1" ht="17.25" customHeight="1">
      <c r="A11" s="54" t="s">
        <v>19</v>
      </c>
      <c r="B11" s="55" t="s">
        <v>43</v>
      </c>
      <c r="C11" s="56">
        <v>0</v>
      </c>
    </row>
    <row r="12" spans="1:3" s="58" customFormat="1" ht="17.25" customHeight="1">
      <c r="A12" s="51" t="s">
        <v>108</v>
      </c>
      <c r="B12" s="52" t="s">
        <v>119</v>
      </c>
      <c r="C12" s="53">
        <v>2</v>
      </c>
    </row>
    <row r="13" spans="1:3" s="57" customFormat="1" ht="17.25" customHeight="1">
      <c r="A13" s="54" t="s">
        <v>24</v>
      </c>
      <c r="B13" s="55" t="s">
        <v>42</v>
      </c>
      <c r="C13" s="56">
        <v>2</v>
      </c>
    </row>
    <row r="14" spans="1:3" ht="17.25" customHeight="1">
      <c r="A14" s="54" t="s">
        <v>26</v>
      </c>
      <c r="B14" s="55" t="s">
        <v>43</v>
      </c>
      <c r="C14" s="56">
        <v>0</v>
      </c>
    </row>
    <row r="15" spans="1:3" ht="17.25" customHeight="1">
      <c r="A15" s="51" t="s">
        <v>120</v>
      </c>
      <c r="B15" s="225" t="s">
        <v>27</v>
      </c>
      <c r="C15" s="226">
        <v>0</v>
      </c>
    </row>
    <row r="16" spans="1:3" ht="17.25" customHeight="1">
      <c r="A16" s="54" t="s">
        <v>28</v>
      </c>
      <c r="B16" s="59" t="s">
        <v>121</v>
      </c>
      <c r="C16" s="56">
        <v>0</v>
      </c>
    </row>
    <row r="17" spans="1:3" s="57" customFormat="1" ht="30">
      <c r="A17" s="54" t="s">
        <v>30</v>
      </c>
      <c r="B17" s="55" t="s">
        <v>31</v>
      </c>
      <c r="C17" s="56">
        <v>0</v>
      </c>
    </row>
    <row r="18" spans="1:3" s="57" customFormat="1" ht="17.25" customHeight="1">
      <c r="A18" s="54" t="s">
        <v>32</v>
      </c>
      <c r="B18" s="55" t="s">
        <v>122</v>
      </c>
      <c r="C18" s="56">
        <v>0</v>
      </c>
    </row>
    <row r="19" spans="1:3" s="57" customFormat="1" ht="17.25" customHeight="1">
      <c r="A19" s="51" t="s">
        <v>123</v>
      </c>
      <c r="B19" s="52" t="s">
        <v>124</v>
      </c>
      <c r="C19" s="53">
        <v>1</v>
      </c>
    </row>
    <row r="20" spans="1:3" s="57" customFormat="1" ht="17.25" customHeight="1">
      <c r="A20" s="54" t="s">
        <v>33</v>
      </c>
      <c r="B20" s="55" t="s">
        <v>125</v>
      </c>
      <c r="C20" s="56">
        <v>0</v>
      </c>
    </row>
    <row r="21" spans="1:3" s="57" customFormat="1" ht="17.25" customHeight="1">
      <c r="A21" s="54" t="s">
        <v>34</v>
      </c>
      <c r="B21" s="55" t="s">
        <v>57</v>
      </c>
      <c r="C21" s="56">
        <v>0</v>
      </c>
    </row>
    <row r="22" spans="1:3" s="57" customFormat="1" ht="17.25" customHeight="1">
      <c r="A22" s="54" t="s">
        <v>35</v>
      </c>
      <c r="B22" s="55" t="s">
        <v>126</v>
      </c>
      <c r="C22" s="56">
        <v>1</v>
      </c>
    </row>
    <row r="23" spans="1:3" s="57" customFormat="1" ht="17.25" customHeight="1">
      <c r="A23" s="54" t="s">
        <v>36</v>
      </c>
      <c r="B23" s="55" t="s">
        <v>116</v>
      </c>
      <c r="C23" s="56">
        <v>0</v>
      </c>
    </row>
    <row r="24" spans="1:3" s="57" customFormat="1" ht="17.25" customHeight="1">
      <c r="A24" s="54" t="s">
        <v>37</v>
      </c>
      <c r="B24" s="55" t="s">
        <v>117</v>
      </c>
      <c r="C24" s="56">
        <v>0</v>
      </c>
    </row>
    <row r="25" spans="1:3" s="57" customFormat="1" ht="17.25" customHeight="1">
      <c r="A25" s="54" t="s">
        <v>38</v>
      </c>
      <c r="B25" s="55" t="s">
        <v>127</v>
      </c>
      <c r="C25" s="56">
        <v>0</v>
      </c>
    </row>
    <row r="26" spans="1:3" s="57" customFormat="1" ht="17.25" customHeight="1">
      <c r="A26" s="51" t="s">
        <v>128</v>
      </c>
      <c r="B26" s="52" t="s">
        <v>129</v>
      </c>
      <c r="C26" s="53">
        <v>400</v>
      </c>
    </row>
    <row r="27" spans="1:3" s="57" customFormat="1" ht="17.25" customHeight="1">
      <c r="A27" s="54" t="s">
        <v>39</v>
      </c>
      <c r="B27" s="55" t="s">
        <v>125</v>
      </c>
      <c r="C27" s="56">
        <v>367</v>
      </c>
    </row>
    <row r="28" spans="1:3" ht="17.25" customHeight="1">
      <c r="A28" s="54" t="s">
        <v>40</v>
      </c>
      <c r="B28" s="55" t="s">
        <v>57</v>
      </c>
      <c r="C28" s="56">
        <v>0</v>
      </c>
    </row>
    <row r="29" spans="1:3" s="57" customFormat="1" ht="17.25" customHeight="1">
      <c r="A29" s="54" t="s">
        <v>41</v>
      </c>
      <c r="B29" s="55" t="s">
        <v>130</v>
      </c>
      <c r="C29" s="56">
        <v>33</v>
      </c>
    </row>
    <row r="30" spans="1:3" ht="30.75" customHeight="1">
      <c r="A30" s="60"/>
      <c r="B30" s="61"/>
      <c r="C30" s="223" t="str">
        <f>'Thong tin'!B8</f>
        <v>Kon Tum, ngày       tháng 04 năm 2019</v>
      </c>
    </row>
    <row r="31" spans="1:3" ht="22.5" customHeight="1">
      <c r="A31" s="60"/>
      <c r="B31" s="62" t="s">
        <v>5</v>
      </c>
      <c r="C31" s="63" t="str">
        <f>'Thong tin'!B7</f>
        <v>CỤC TRƯỞNG
</v>
      </c>
    </row>
    <row r="32" spans="2:3" s="64" customFormat="1" ht="18.75">
      <c r="B32" s="65"/>
      <c r="C32" s="66"/>
    </row>
    <row r="33" spans="2:3" ht="15.75" customHeight="1">
      <c r="B33" s="67"/>
      <c r="C33" s="68"/>
    </row>
    <row r="34" spans="2:3" ht="15.75" customHeight="1">
      <c r="B34" s="67"/>
      <c r="C34" s="66"/>
    </row>
    <row r="35" spans="2:3" ht="15.75" customHeight="1">
      <c r="B35" s="67"/>
      <c r="C35" s="68"/>
    </row>
    <row r="36" spans="2:3" ht="15.75" customHeight="1">
      <c r="B36" s="67"/>
      <c r="C36" s="68"/>
    </row>
    <row r="37" spans="2:3" ht="18.75">
      <c r="B37" s="69" t="str">
        <f>'Thong tin'!B5</f>
        <v>Phạm Anh Vũ</v>
      </c>
      <c r="C37" s="69" t="str">
        <f>'Thong tin'!B6</f>
        <v>Cao Minh Hoàng Tùng</v>
      </c>
    </row>
    <row r="38" spans="2:3" ht="18.75">
      <c r="B38" s="68"/>
      <c r="C38" s="68"/>
    </row>
    <row r="39" spans="2:3" ht="18.75">
      <c r="B39" s="68"/>
      <c r="C39" s="68"/>
    </row>
    <row r="40" spans="2:3" ht="18.75" hidden="1">
      <c r="B40" s="68"/>
      <c r="C40" s="68"/>
    </row>
    <row r="41" ht="15.75" customHeight="1" hidden="1"/>
    <row r="42" ht="15.75" hidden="1"/>
    <row r="43" ht="15.75" hidden="1"/>
    <row r="44" spans="1:3" ht="16.5" customHeight="1" hidden="1">
      <c r="A44" s="708" t="s">
        <v>110</v>
      </c>
      <c r="B44" s="709"/>
      <c r="C44" s="709"/>
    </row>
    <row r="45" spans="1:3" ht="18.75" hidden="1">
      <c r="A45" s="699" t="s">
        <v>23</v>
      </c>
      <c r="B45" s="700"/>
      <c r="C45" s="70" t="s">
        <v>111</v>
      </c>
    </row>
    <row r="46" spans="1:3" ht="15.75" hidden="1">
      <c r="A46" s="701" t="s">
        <v>0</v>
      </c>
      <c r="B46" s="702"/>
      <c r="C46" s="71">
        <v>1</v>
      </c>
    </row>
    <row r="47" spans="1:3" ht="19.5" customHeight="1" hidden="1">
      <c r="A47" s="51" t="s">
        <v>101</v>
      </c>
      <c r="B47" s="72" t="s">
        <v>131</v>
      </c>
      <c r="C47" s="73">
        <f>SUM(C48:C53)</f>
        <v>0</v>
      </c>
    </row>
    <row r="48" spans="1:3" ht="19.5" customHeight="1" hidden="1">
      <c r="A48" s="54" t="s">
        <v>13</v>
      </c>
      <c r="B48" s="74" t="s">
        <v>113</v>
      </c>
      <c r="C48" s="75"/>
    </row>
    <row r="49" spans="1:3" ht="19.5" customHeight="1" hidden="1">
      <c r="A49" s="54" t="s">
        <v>14</v>
      </c>
      <c r="B49" s="74" t="s">
        <v>114</v>
      </c>
      <c r="C49" s="75"/>
    </row>
    <row r="50" spans="1:3" ht="19.5" customHeight="1" hidden="1">
      <c r="A50" s="54" t="s">
        <v>15</v>
      </c>
      <c r="B50" s="74" t="s">
        <v>115</v>
      </c>
      <c r="C50" s="75"/>
    </row>
    <row r="51" spans="1:3" ht="19.5" customHeight="1" hidden="1">
      <c r="A51" s="54" t="s">
        <v>16</v>
      </c>
      <c r="B51" s="74" t="s">
        <v>116</v>
      </c>
      <c r="C51" s="75"/>
    </row>
    <row r="52" spans="1:3" ht="19.5" customHeight="1" hidden="1">
      <c r="A52" s="54" t="s">
        <v>17</v>
      </c>
      <c r="B52" s="74" t="s">
        <v>117</v>
      </c>
      <c r="C52" s="75"/>
    </row>
    <row r="53" spans="1:3" ht="19.5" customHeight="1" hidden="1">
      <c r="A53" s="54" t="s">
        <v>18</v>
      </c>
      <c r="B53" s="74" t="s">
        <v>118</v>
      </c>
      <c r="C53" s="75"/>
    </row>
    <row r="54" spans="1:3" ht="19.5" customHeight="1" hidden="1">
      <c r="A54" s="51" t="s">
        <v>108</v>
      </c>
      <c r="B54" s="72" t="s">
        <v>132</v>
      </c>
      <c r="C54" s="73">
        <f>SUM(C55:C56)</f>
        <v>0</v>
      </c>
    </row>
    <row r="55" spans="1:3" ht="19.5" customHeight="1" hidden="1">
      <c r="A55" s="54" t="s">
        <v>24</v>
      </c>
      <c r="B55" s="74" t="s">
        <v>42</v>
      </c>
      <c r="C55" s="75"/>
    </row>
    <row r="56" spans="1:3" ht="19.5" customHeight="1" hidden="1">
      <c r="A56" s="54" t="s">
        <v>26</v>
      </c>
      <c r="B56" s="74" t="s">
        <v>43</v>
      </c>
      <c r="C56" s="75"/>
    </row>
    <row r="57" spans="1:3" ht="19.5" customHeight="1" hidden="1">
      <c r="A57" s="51" t="s">
        <v>120</v>
      </c>
      <c r="B57" s="72" t="s">
        <v>27</v>
      </c>
      <c r="C57" s="73">
        <f>SUM(C58:C60)</f>
        <v>0</v>
      </c>
    </row>
    <row r="58" spans="1:3" ht="19.5" customHeight="1" hidden="1">
      <c r="A58" s="54" t="s">
        <v>28</v>
      </c>
      <c r="B58" s="76" t="s">
        <v>121</v>
      </c>
      <c r="C58" s="75"/>
    </row>
    <row r="59" spans="1:3" ht="19.5" customHeight="1" hidden="1">
      <c r="A59" s="54" t="s">
        <v>30</v>
      </c>
      <c r="B59" s="74" t="s">
        <v>31</v>
      </c>
      <c r="C59" s="75"/>
    </row>
    <row r="60" spans="1:3" ht="19.5" customHeight="1" hidden="1">
      <c r="A60" s="54" t="s">
        <v>32</v>
      </c>
      <c r="B60" s="74" t="s">
        <v>122</v>
      </c>
      <c r="C60" s="75"/>
    </row>
    <row r="61" spans="1:3" ht="19.5" customHeight="1" hidden="1">
      <c r="A61" s="51" t="s">
        <v>123</v>
      </c>
      <c r="B61" s="72" t="s">
        <v>133</v>
      </c>
      <c r="C61" s="73">
        <f>SUM(C62:C67)</f>
        <v>0</v>
      </c>
    </row>
    <row r="62" spans="1:3" ht="19.5" customHeight="1" hidden="1">
      <c r="A62" s="54" t="s">
        <v>33</v>
      </c>
      <c r="B62" s="74" t="s">
        <v>125</v>
      </c>
      <c r="C62" s="75"/>
    </row>
    <row r="63" spans="1:3" ht="19.5" customHeight="1" hidden="1">
      <c r="A63" s="54" t="s">
        <v>34</v>
      </c>
      <c r="B63" s="74" t="s">
        <v>57</v>
      </c>
      <c r="C63" s="75"/>
    </row>
    <row r="64" spans="1:3" ht="19.5" customHeight="1" hidden="1">
      <c r="A64" s="54" t="s">
        <v>35</v>
      </c>
      <c r="B64" s="74" t="s">
        <v>126</v>
      </c>
      <c r="C64" s="75"/>
    </row>
    <row r="65" spans="1:3" ht="19.5" customHeight="1" hidden="1">
      <c r="A65" s="54" t="s">
        <v>36</v>
      </c>
      <c r="B65" s="74" t="s">
        <v>116</v>
      </c>
      <c r="C65" s="75"/>
    </row>
    <row r="66" spans="1:3" ht="19.5" customHeight="1" hidden="1">
      <c r="A66" s="54" t="s">
        <v>37</v>
      </c>
      <c r="B66" s="74" t="s">
        <v>117</v>
      </c>
      <c r="C66" s="75"/>
    </row>
    <row r="67" spans="1:3" ht="19.5" customHeight="1" hidden="1">
      <c r="A67" s="54" t="s">
        <v>38</v>
      </c>
      <c r="B67" s="74" t="s">
        <v>127</v>
      </c>
      <c r="C67" s="75"/>
    </row>
    <row r="68" spans="1:3" ht="19.5" customHeight="1" hidden="1">
      <c r="A68" s="51" t="s">
        <v>128</v>
      </c>
      <c r="B68" s="72" t="s">
        <v>134</v>
      </c>
      <c r="C68" s="73">
        <f>SUM(C69:C71)</f>
        <v>25</v>
      </c>
    </row>
    <row r="69" spans="1:3" ht="19.5" customHeight="1" hidden="1">
      <c r="A69" s="54" t="s">
        <v>39</v>
      </c>
      <c r="B69" s="74" t="s">
        <v>125</v>
      </c>
      <c r="C69" s="75">
        <v>25</v>
      </c>
    </row>
    <row r="70" spans="1:3" ht="19.5" customHeight="1" hidden="1">
      <c r="A70" s="54" t="s">
        <v>40</v>
      </c>
      <c r="B70" s="74" t="s">
        <v>57</v>
      </c>
      <c r="C70" s="75">
        <v>0</v>
      </c>
    </row>
    <row r="71" spans="1:3" ht="19.5" customHeight="1" hidden="1">
      <c r="A71" s="54" t="s">
        <v>41</v>
      </c>
      <c r="B71" s="74" t="s">
        <v>130</v>
      </c>
      <c r="C71" s="75">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708" t="s">
        <v>110</v>
      </c>
      <c r="B82" s="709"/>
      <c r="C82" s="709"/>
    </row>
    <row r="83" spans="1:3" ht="18.75" hidden="1">
      <c r="A83" s="699" t="s">
        <v>23</v>
      </c>
      <c r="B83" s="700"/>
      <c r="C83" s="70" t="s">
        <v>111</v>
      </c>
    </row>
    <row r="84" spans="1:3" ht="24.75" customHeight="1" hidden="1">
      <c r="A84" s="701" t="s">
        <v>0</v>
      </c>
      <c r="B84" s="702"/>
      <c r="C84" s="71">
        <v>1</v>
      </c>
    </row>
    <row r="85" spans="1:3" ht="24.75" customHeight="1" hidden="1">
      <c r="A85" s="51" t="s">
        <v>101</v>
      </c>
      <c r="B85" s="72" t="s">
        <v>131</v>
      </c>
      <c r="C85" s="73">
        <f>SUM(C86:C91)</f>
        <v>2</v>
      </c>
    </row>
    <row r="86" spans="1:3" ht="24.75" customHeight="1" hidden="1">
      <c r="A86" s="54" t="s">
        <v>13</v>
      </c>
      <c r="B86" s="74" t="s">
        <v>113</v>
      </c>
      <c r="C86" s="75"/>
    </row>
    <row r="87" spans="1:3" ht="24.75" customHeight="1" hidden="1">
      <c r="A87" s="54" t="s">
        <v>14</v>
      </c>
      <c r="B87" s="74" t="s">
        <v>114</v>
      </c>
      <c r="C87" s="75"/>
    </row>
    <row r="88" spans="1:3" ht="24.75" customHeight="1" hidden="1">
      <c r="A88" s="54" t="s">
        <v>15</v>
      </c>
      <c r="B88" s="74" t="s">
        <v>115</v>
      </c>
      <c r="C88" s="75">
        <v>2</v>
      </c>
    </row>
    <row r="89" spans="1:3" ht="24.75" customHeight="1" hidden="1">
      <c r="A89" s="54" t="s">
        <v>16</v>
      </c>
      <c r="B89" s="74" t="s">
        <v>116</v>
      </c>
      <c r="C89" s="75"/>
    </row>
    <row r="90" spans="1:3" ht="24.75" customHeight="1" hidden="1">
      <c r="A90" s="54" t="s">
        <v>17</v>
      </c>
      <c r="B90" s="74" t="s">
        <v>117</v>
      </c>
      <c r="C90" s="75"/>
    </row>
    <row r="91" spans="1:3" ht="24.75" customHeight="1" hidden="1">
      <c r="A91" s="54" t="s">
        <v>18</v>
      </c>
      <c r="B91" s="74" t="s">
        <v>118</v>
      </c>
      <c r="C91" s="75"/>
    </row>
    <row r="92" spans="1:3" ht="24.75" customHeight="1" hidden="1">
      <c r="A92" s="51" t="s">
        <v>108</v>
      </c>
      <c r="B92" s="72" t="s">
        <v>132</v>
      </c>
      <c r="C92" s="73">
        <f>SUM(C93:C94)</f>
        <v>0</v>
      </c>
    </row>
    <row r="93" spans="1:3" ht="24.75" customHeight="1" hidden="1">
      <c r="A93" s="54" t="s">
        <v>24</v>
      </c>
      <c r="B93" s="74" t="s">
        <v>42</v>
      </c>
      <c r="C93" s="75"/>
    </row>
    <row r="94" spans="1:3" ht="24.75" customHeight="1" hidden="1">
      <c r="A94" s="54" t="s">
        <v>26</v>
      </c>
      <c r="B94" s="74" t="s">
        <v>43</v>
      </c>
      <c r="C94" s="75"/>
    </row>
    <row r="95" spans="1:3" ht="24.75" customHeight="1" hidden="1">
      <c r="A95" s="51" t="s">
        <v>120</v>
      </c>
      <c r="B95" s="72" t="s">
        <v>27</v>
      </c>
      <c r="C95" s="73">
        <f>SUM(C96:C98)</f>
        <v>0</v>
      </c>
    </row>
    <row r="96" spans="1:3" ht="24.75" customHeight="1" hidden="1">
      <c r="A96" s="54" t="s">
        <v>28</v>
      </c>
      <c r="B96" s="76" t="s">
        <v>121</v>
      </c>
      <c r="C96" s="75"/>
    </row>
    <row r="97" spans="1:3" ht="24.75" customHeight="1" hidden="1">
      <c r="A97" s="54" t="s">
        <v>30</v>
      </c>
      <c r="B97" s="74" t="s">
        <v>31</v>
      </c>
      <c r="C97" s="75"/>
    </row>
    <row r="98" spans="1:3" ht="24.75" customHeight="1" hidden="1">
      <c r="A98" s="54" t="s">
        <v>32</v>
      </c>
      <c r="B98" s="74" t="s">
        <v>122</v>
      </c>
      <c r="C98" s="75"/>
    </row>
    <row r="99" spans="1:3" ht="24.75" customHeight="1" hidden="1">
      <c r="A99" s="51" t="s">
        <v>123</v>
      </c>
      <c r="B99" s="72" t="s">
        <v>133</v>
      </c>
      <c r="C99" s="73">
        <f>SUM(C100:C105)</f>
        <v>0</v>
      </c>
    </row>
    <row r="100" spans="1:3" ht="24.75" customHeight="1" hidden="1">
      <c r="A100" s="54" t="s">
        <v>33</v>
      </c>
      <c r="B100" s="74" t="s">
        <v>125</v>
      </c>
      <c r="C100" s="75"/>
    </row>
    <row r="101" spans="1:3" ht="24.75" customHeight="1" hidden="1">
      <c r="A101" s="54" t="s">
        <v>34</v>
      </c>
      <c r="B101" s="74" t="s">
        <v>57</v>
      </c>
      <c r="C101" s="75"/>
    </row>
    <row r="102" spans="1:3" ht="24.75" customHeight="1" hidden="1">
      <c r="A102" s="54" t="s">
        <v>35</v>
      </c>
      <c r="B102" s="74" t="s">
        <v>126</v>
      </c>
      <c r="C102" s="75"/>
    </row>
    <row r="103" spans="1:3" ht="24.75" customHeight="1" hidden="1">
      <c r="A103" s="54" t="s">
        <v>36</v>
      </c>
      <c r="B103" s="74" t="s">
        <v>116</v>
      </c>
      <c r="C103" s="75"/>
    </row>
    <row r="104" spans="1:3" ht="24.75" customHeight="1" hidden="1">
      <c r="A104" s="54" t="s">
        <v>37</v>
      </c>
      <c r="B104" s="74" t="s">
        <v>117</v>
      </c>
      <c r="C104" s="75"/>
    </row>
    <row r="105" spans="1:3" ht="24.75" customHeight="1" hidden="1">
      <c r="A105" s="54" t="s">
        <v>38</v>
      </c>
      <c r="B105" s="74" t="s">
        <v>127</v>
      </c>
      <c r="C105" s="75"/>
    </row>
    <row r="106" spans="1:3" ht="24.75" customHeight="1" hidden="1">
      <c r="A106" s="51" t="s">
        <v>128</v>
      </c>
      <c r="B106" s="72" t="s">
        <v>134</v>
      </c>
      <c r="C106" s="73">
        <f>SUM(C107:C109)</f>
        <v>46</v>
      </c>
    </row>
    <row r="107" spans="1:3" ht="24.75" customHeight="1" hidden="1">
      <c r="A107" s="54" t="s">
        <v>39</v>
      </c>
      <c r="B107" s="74" t="s">
        <v>125</v>
      </c>
      <c r="C107" s="75">
        <v>43</v>
      </c>
    </row>
    <row r="108" spans="1:3" ht="24.75" customHeight="1" hidden="1">
      <c r="A108" s="54" t="s">
        <v>40</v>
      </c>
      <c r="B108" s="74" t="s">
        <v>57</v>
      </c>
      <c r="C108" s="75"/>
    </row>
    <row r="109" spans="1:3" ht="24.75" customHeight="1" hidden="1">
      <c r="A109" s="54" t="s">
        <v>41</v>
      </c>
      <c r="B109" s="74" t="s">
        <v>130</v>
      </c>
      <c r="C109" s="75">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708" t="s">
        <v>110</v>
      </c>
      <c r="B120" s="709"/>
      <c r="C120" s="709"/>
    </row>
    <row r="121" spans="1:3" ht="18.75" hidden="1">
      <c r="A121" s="699" t="s">
        <v>23</v>
      </c>
      <c r="B121" s="700"/>
      <c r="C121" s="70" t="s">
        <v>111</v>
      </c>
    </row>
    <row r="122" spans="1:3" ht="15.75" hidden="1">
      <c r="A122" s="701" t="s">
        <v>0</v>
      </c>
      <c r="B122" s="702"/>
      <c r="C122" s="71">
        <v>1</v>
      </c>
    </row>
    <row r="123" spans="1:3" ht="24.75" customHeight="1" hidden="1">
      <c r="A123" s="51" t="s">
        <v>101</v>
      </c>
      <c r="B123" s="72" t="s">
        <v>131</v>
      </c>
      <c r="C123" s="73">
        <f>SUM(C124:C129)</f>
        <v>0</v>
      </c>
    </row>
    <row r="124" spans="1:3" ht="24.75" customHeight="1" hidden="1">
      <c r="A124" s="54" t="s">
        <v>13</v>
      </c>
      <c r="B124" s="74" t="s">
        <v>113</v>
      </c>
      <c r="C124" s="75"/>
    </row>
    <row r="125" spans="1:3" ht="24.75" customHeight="1" hidden="1">
      <c r="A125" s="54" t="s">
        <v>14</v>
      </c>
      <c r="B125" s="74" t="s">
        <v>114</v>
      </c>
      <c r="C125" s="75"/>
    </row>
    <row r="126" spans="1:3" ht="24.75" customHeight="1" hidden="1">
      <c r="A126" s="54" t="s">
        <v>15</v>
      </c>
      <c r="B126" s="74" t="s">
        <v>115</v>
      </c>
      <c r="C126" s="75"/>
    </row>
    <row r="127" spans="1:3" ht="24.75" customHeight="1" hidden="1">
      <c r="A127" s="54" t="s">
        <v>16</v>
      </c>
      <c r="B127" s="74" t="s">
        <v>116</v>
      </c>
      <c r="C127" s="75"/>
    </row>
    <row r="128" spans="1:3" ht="24.75" customHeight="1" hidden="1">
      <c r="A128" s="54" t="s">
        <v>17</v>
      </c>
      <c r="B128" s="74" t="s">
        <v>117</v>
      </c>
      <c r="C128" s="75"/>
    </row>
    <row r="129" spans="1:3" ht="24.75" customHeight="1" hidden="1">
      <c r="A129" s="54" t="s">
        <v>18</v>
      </c>
      <c r="B129" s="74" t="s">
        <v>118</v>
      </c>
      <c r="C129" s="75"/>
    </row>
    <row r="130" spans="1:3" ht="24.75" customHeight="1" hidden="1">
      <c r="A130" s="51" t="s">
        <v>108</v>
      </c>
      <c r="B130" s="72" t="s">
        <v>132</v>
      </c>
      <c r="C130" s="73">
        <f>SUM(C131:C132)</f>
        <v>0</v>
      </c>
    </row>
    <row r="131" spans="1:3" ht="24.75" customHeight="1" hidden="1">
      <c r="A131" s="54" t="s">
        <v>24</v>
      </c>
      <c r="B131" s="74" t="s">
        <v>42</v>
      </c>
      <c r="C131" s="75"/>
    </row>
    <row r="132" spans="1:3" ht="24.75" customHeight="1" hidden="1">
      <c r="A132" s="54" t="s">
        <v>26</v>
      </c>
      <c r="B132" s="74" t="s">
        <v>43</v>
      </c>
      <c r="C132" s="75"/>
    </row>
    <row r="133" spans="1:3" ht="24.75" customHeight="1" hidden="1">
      <c r="A133" s="51" t="s">
        <v>120</v>
      </c>
      <c r="B133" s="72" t="s">
        <v>27</v>
      </c>
      <c r="C133" s="73">
        <f>SUM(C134:C136)</f>
        <v>12</v>
      </c>
    </row>
    <row r="134" spans="1:3" ht="24.75" customHeight="1" hidden="1">
      <c r="A134" s="54" t="s">
        <v>28</v>
      </c>
      <c r="B134" s="76" t="s">
        <v>121</v>
      </c>
      <c r="C134" s="75">
        <v>12</v>
      </c>
    </row>
    <row r="135" spans="1:3" ht="24.75" customHeight="1" hidden="1">
      <c r="A135" s="54" t="s">
        <v>30</v>
      </c>
      <c r="B135" s="74" t="s">
        <v>31</v>
      </c>
      <c r="C135" s="75"/>
    </row>
    <row r="136" spans="1:3" ht="24.75" customHeight="1" hidden="1">
      <c r="A136" s="54" t="s">
        <v>32</v>
      </c>
      <c r="B136" s="74" t="s">
        <v>122</v>
      </c>
      <c r="C136" s="75"/>
    </row>
    <row r="137" spans="1:3" ht="24.75" customHeight="1" hidden="1">
      <c r="A137" s="51" t="s">
        <v>123</v>
      </c>
      <c r="B137" s="72" t="s">
        <v>133</v>
      </c>
      <c r="C137" s="73">
        <f>SUM(C138:C143)</f>
        <v>0</v>
      </c>
    </row>
    <row r="138" spans="1:3" ht="24.75" customHeight="1" hidden="1">
      <c r="A138" s="54" t="s">
        <v>33</v>
      </c>
      <c r="B138" s="74" t="s">
        <v>125</v>
      </c>
      <c r="C138" s="75"/>
    </row>
    <row r="139" spans="1:3" ht="24.75" customHeight="1" hidden="1">
      <c r="A139" s="54" t="s">
        <v>34</v>
      </c>
      <c r="B139" s="74" t="s">
        <v>57</v>
      </c>
      <c r="C139" s="75"/>
    </row>
    <row r="140" spans="1:3" ht="24.75" customHeight="1" hidden="1">
      <c r="A140" s="54" t="s">
        <v>35</v>
      </c>
      <c r="B140" s="74" t="s">
        <v>126</v>
      </c>
      <c r="C140" s="75"/>
    </row>
    <row r="141" spans="1:3" ht="24.75" customHeight="1" hidden="1">
      <c r="A141" s="54" t="s">
        <v>36</v>
      </c>
      <c r="B141" s="74" t="s">
        <v>116</v>
      </c>
      <c r="C141" s="75"/>
    </row>
    <row r="142" spans="1:3" ht="24.75" customHeight="1" hidden="1">
      <c r="A142" s="54" t="s">
        <v>37</v>
      </c>
      <c r="B142" s="74" t="s">
        <v>117</v>
      </c>
      <c r="C142" s="75"/>
    </row>
    <row r="143" spans="1:3" ht="24.75" customHeight="1" hidden="1">
      <c r="A143" s="54" t="s">
        <v>38</v>
      </c>
      <c r="B143" s="74" t="s">
        <v>127</v>
      </c>
      <c r="C143" s="75"/>
    </row>
    <row r="144" spans="1:3" ht="24.75" customHeight="1" hidden="1">
      <c r="A144" s="51" t="s">
        <v>128</v>
      </c>
      <c r="B144" s="72" t="s">
        <v>134</v>
      </c>
      <c r="C144" s="73">
        <f>SUM(C145:C147)</f>
        <v>19</v>
      </c>
    </row>
    <row r="145" spans="1:3" ht="24.75" customHeight="1" hidden="1">
      <c r="A145" s="54" t="s">
        <v>39</v>
      </c>
      <c r="B145" s="74" t="s">
        <v>125</v>
      </c>
      <c r="C145" s="75"/>
    </row>
    <row r="146" spans="1:3" ht="24.75" customHeight="1" hidden="1">
      <c r="A146" s="54" t="s">
        <v>40</v>
      </c>
      <c r="B146" s="74" t="s">
        <v>57</v>
      </c>
      <c r="C146" s="75"/>
    </row>
    <row r="147" spans="1:3" ht="24.75" customHeight="1" hidden="1">
      <c r="A147" s="54" t="s">
        <v>41</v>
      </c>
      <c r="B147" s="74" t="s">
        <v>130</v>
      </c>
      <c r="C147" s="75">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708" t="s">
        <v>110</v>
      </c>
      <c r="B160" s="709"/>
      <c r="C160" s="709"/>
    </row>
    <row r="161" spans="1:3" ht="18.75" hidden="1">
      <c r="A161" s="699" t="s">
        <v>23</v>
      </c>
      <c r="B161" s="700"/>
      <c r="C161" s="70" t="s">
        <v>111</v>
      </c>
    </row>
    <row r="162" spans="1:3" ht="15.75" hidden="1">
      <c r="A162" s="701" t="s">
        <v>0</v>
      </c>
      <c r="B162" s="702"/>
      <c r="C162" s="71">
        <v>1</v>
      </c>
    </row>
    <row r="163" spans="1:3" ht="24.75" customHeight="1" hidden="1">
      <c r="A163" s="51" t="s">
        <v>101</v>
      </c>
      <c r="B163" s="72" t="s">
        <v>131</v>
      </c>
      <c r="C163" s="73">
        <f>SUM(C164:C169)</f>
        <v>0</v>
      </c>
    </row>
    <row r="164" spans="1:3" ht="24.75" customHeight="1" hidden="1">
      <c r="A164" s="54" t="s">
        <v>13</v>
      </c>
      <c r="B164" s="74" t="s">
        <v>113</v>
      </c>
      <c r="C164" s="75"/>
    </row>
    <row r="165" spans="1:3" ht="24.75" customHeight="1" hidden="1">
      <c r="A165" s="54" t="s">
        <v>14</v>
      </c>
      <c r="B165" s="74" t="s">
        <v>114</v>
      </c>
      <c r="C165" s="75"/>
    </row>
    <row r="166" spans="1:3" ht="24.75" customHeight="1" hidden="1">
      <c r="A166" s="54" t="s">
        <v>15</v>
      </c>
      <c r="B166" s="74" t="s">
        <v>115</v>
      </c>
      <c r="C166" s="75"/>
    </row>
    <row r="167" spans="1:3" ht="24.75" customHeight="1" hidden="1">
      <c r="A167" s="54" t="s">
        <v>16</v>
      </c>
      <c r="B167" s="74" t="s">
        <v>116</v>
      </c>
      <c r="C167" s="75"/>
    </row>
    <row r="168" spans="1:3" ht="24.75" customHeight="1" hidden="1">
      <c r="A168" s="54" t="s">
        <v>17</v>
      </c>
      <c r="B168" s="74" t="s">
        <v>117</v>
      </c>
      <c r="C168" s="75"/>
    </row>
    <row r="169" spans="1:3" ht="24.75" customHeight="1" hidden="1">
      <c r="A169" s="54" t="s">
        <v>18</v>
      </c>
      <c r="B169" s="74" t="s">
        <v>118</v>
      </c>
      <c r="C169" s="75"/>
    </row>
    <row r="170" spans="1:3" ht="24.75" customHeight="1" hidden="1">
      <c r="A170" s="51" t="s">
        <v>108</v>
      </c>
      <c r="B170" s="72" t="s">
        <v>132</v>
      </c>
      <c r="C170" s="73">
        <f>SUM(C171:C172)</f>
        <v>0</v>
      </c>
    </row>
    <row r="171" spans="1:3" ht="24.75" customHeight="1" hidden="1">
      <c r="A171" s="54" t="s">
        <v>24</v>
      </c>
      <c r="B171" s="74" t="s">
        <v>42</v>
      </c>
      <c r="C171" s="75"/>
    </row>
    <row r="172" spans="1:3" ht="24.75" customHeight="1" hidden="1">
      <c r="A172" s="54" t="s">
        <v>26</v>
      </c>
      <c r="B172" s="74" t="s">
        <v>43</v>
      </c>
      <c r="C172" s="75"/>
    </row>
    <row r="173" spans="1:3" ht="24.75" customHeight="1" hidden="1">
      <c r="A173" s="51" t="s">
        <v>120</v>
      </c>
      <c r="B173" s="72" t="s">
        <v>27</v>
      </c>
      <c r="C173" s="73">
        <f>SUM(C174:C176)</f>
        <v>0</v>
      </c>
    </row>
    <row r="174" spans="1:3" ht="24.75" customHeight="1" hidden="1">
      <c r="A174" s="54" t="s">
        <v>28</v>
      </c>
      <c r="B174" s="76" t="s">
        <v>121</v>
      </c>
      <c r="C174" s="75"/>
    </row>
    <row r="175" spans="1:3" ht="24.75" customHeight="1" hidden="1">
      <c r="A175" s="54" t="s">
        <v>30</v>
      </c>
      <c r="B175" s="74" t="s">
        <v>31</v>
      </c>
      <c r="C175" s="75"/>
    </row>
    <row r="176" spans="1:3" ht="24.75" customHeight="1" hidden="1">
      <c r="A176" s="54" t="s">
        <v>32</v>
      </c>
      <c r="B176" s="74" t="s">
        <v>122</v>
      </c>
      <c r="C176" s="75"/>
    </row>
    <row r="177" spans="1:3" ht="24.75" customHeight="1" hidden="1">
      <c r="A177" s="51" t="s">
        <v>123</v>
      </c>
      <c r="B177" s="72" t="s">
        <v>133</v>
      </c>
      <c r="C177" s="73">
        <f>SUM(C178:C183)</f>
        <v>1</v>
      </c>
    </row>
    <row r="178" spans="1:3" ht="24.75" customHeight="1" hidden="1">
      <c r="A178" s="54" t="s">
        <v>33</v>
      </c>
      <c r="B178" s="74" t="s">
        <v>125</v>
      </c>
      <c r="C178" s="75">
        <v>1</v>
      </c>
    </row>
    <row r="179" spans="1:3" ht="24.75" customHeight="1" hidden="1">
      <c r="A179" s="54" t="s">
        <v>34</v>
      </c>
      <c r="B179" s="74" t="s">
        <v>57</v>
      </c>
      <c r="C179" s="75">
        <v>0</v>
      </c>
    </row>
    <row r="180" spans="1:3" ht="24.75" customHeight="1" hidden="1">
      <c r="A180" s="54" t="s">
        <v>35</v>
      </c>
      <c r="B180" s="74" t="s">
        <v>126</v>
      </c>
      <c r="C180" s="75">
        <v>0</v>
      </c>
    </row>
    <row r="181" spans="1:3" ht="24.75" customHeight="1" hidden="1">
      <c r="A181" s="54" t="s">
        <v>36</v>
      </c>
      <c r="B181" s="74" t="s">
        <v>116</v>
      </c>
      <c r="C181" s="75">
        <v>0</v>
      </c>
    </row>
    <row r="182" spans="1:3" ht="24.75" customHeight="1" hidden="1">
      <c r="A182" s="54" t="s">
        <v>37</v>
      </c>
      <c r="B182" s="74" t="s">
        <v>117</v>
      </c>
      <c r="C182" s="75">
        <v>0</v>
      </c>
    </row>
    <row r="183" spans="1:3" ht="24.75" customHeight="1" hidden="1">
      <c r="A183" s="54" t="s">
        <v>38</v>
      </c>
      <c r="B183" s="74" t="s">
        <v>127</v>
      </c>
      <c r="C183" s="75">
        <v>0</v>
      </c>
    </row>
    <row r="184" spans="1:3" ht="24.75" customHeight="1" hidden="1">
      <c r="A184" s="51" t="s">
        <v>128</v>
      </c>
      <c r="B184" s="72" t="s">
        <v>134</v>
      </c>
      <c r="C184" s="73">
        <f>SUM(C185:C187)</f>
        <v>74</v>
      </c>
    </row>
    <row r="185" spans="1:3" ht="24.75" customHeight="1" hidden="1">
      <c r="A185" s="54" t="s">
        <v>39</v>
      </c>
      <c r="B185" s="74" t="s">
        <v>125</v>
      </c>
      <c r="C185" s="75">
        <v>66</v>
      </c>
    </row>
    <row r="186" spans="1:3" ht="24.75" customHeight="1" hidden="1">
      <c r="A186" s="54" t="s">
        <v>40</v>
      </c>
      <c r="B186" s="74" t="s">
        <v>57</v>
      </c>
      <c r="C186" s="75">
        <v>0</v>
      </c>
    </row>
    <row r="187" spans="1:3" ht="24.75" customHeight="1" hidden="1">
      <c r="A187" s="54" t="s">
        <v>41</v>
      </c>
      <c r="B187" s="74" t="s">
        <v>130</v>
      </c>
      <c r="C187" s="75">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708" t="s">
        <v>110</v>
      </c>
      <c r="B199" s="709"/>
      <c r="C199" s="709"/>
    </row>
    <row r="200" spans="1:3" ht="18.75" hidden="1">
      <c r="A200" s="699" t="s">
        <v>23</v>
      </c>
      <c r="B200" s="700"/>
      <c r="C200" s="70" t="s">
        <v>111</v>
      </c>
    </row>
    <row r="201" spans="1:3" ht="15.75" hidden="1">
      <c r="A201" s="701" t="s">
        <v>0</v>
      </c>
      <c r="B201" s="702"/>
      <c r="C201" s="71">
        <v>1</v>
      </c>
    </row>
    <row r="202" spans="1:3" ht="24.75" customHeight="1" hidden="1">
      <c r="A202" s="51" t="s">
        <v>101</v>
      </c>
      <c r="B202" s="72" t="s">
        <v>131</v>
      </c>
      <c r="C202" s="73">
        <f>SUM(C203:C208)</f>
        <v>0</v>
      </c>
    </row>
    <row r="203" spans="1:3" ht="24.75" customHeight="1" hidden="1">
      <c r="A203" s="54" t="s">
        <v>13</v>
      </c>
      <c r="B203" s="74" t="s">
        <v>113</v>
      </c>
      <c r="C203" s="75"/>
    </row>
    <row r="204" spans="1:3" ht="24.75" customHeight="1" hidden="1">
      <c r="A204" s="54" t="s">
        <v>14</v>
      </c>
      <c r="B204" s="74" t="s">
        <v>114</v>
      </c>
      <c r="C204" s="75"/>
    </row>
    <row r="205" spans="1:3" ht="24.75" customHeight="1" hidden="1">
      <c r="A205" s="54" t="s">
        <v>15</v>
      </c>
      <c r="B205" s="74" t="s">
        <v>115</v>
      </c>
      <c r="C205" s="75"/>
    </row>
    <row r="206" spans="1:3" ht="24.75" customHeight="1" hidden="1">
      <c r="A206" s="54" t="s">
        <v>16</v>
      </c>
      <c r="B206" s="74" t="s">
        <v>116</v>
      </c>
      <c r="C206" s="75"/>
    </row>
    <row r="207" spans="1:3" ht="24.75" customHeight="1" hidden="1">
      <c r="A207" s="54" t="s">
        <v>17</v>
      </c>
      <c r="B207" s="74" t="s">
        <v>117</v>
      </c>
      <c r="C207" s="75"/>
    </row>
    <row r="208" spans="1:3" ht="24.75" customHeight="1" hidden="1">
      <c r="A208" s="54" t="s">
        <v>18</v>
      </c>
      <c r="B208" s="74" t="s">
        <v>118</v>
      </c>
      <c r="C208" s="75"/>
    </row>
    <row r="209" spans="1:3" ht="24.75" customHeight="1" hidden="1">
      <c r="A209" s="51" t="s">
        <v>108</v>
      </c>
      <c r="B209" s="72" t="s">
        <v>132</v>
      </c>
      <c r="C209" s="73">
        <f>SUM(C210:C211)</f>
        <v>0</v>
      </c>
    </row>
    <row r="210" spans="1:3" ht="24.75" customHeight="1" hidden="1">
      <c r="A210" s="54" t="s">
        <v>24</v>
      </c>
      <c r="B210" s="74" t="s">
        <v>42</v>
      </c>
      <c r="C210" s="75"/>
    </row>
    <row r="211" spans="1:3" ht="24.75" customHeight="1" hidden="1">
      <c r="A211" s="54" t="s">
        <v>26</v>
      </c>
      <c r="B211" s="74" t="s">
        <v>43</v>
      </c>
      <c r="C211" s="75"/>
    </row>
    <row r="212" spans="1:3" ht="24.75" customHeight="1" hidden="1">
      <c r="A212" s="51" t="s">
        <v>120</v>
      </c>
      <c r="B212" s="72" t="s">
        <v>27</v>
      </c>
      <c r="C212" s="73">
        <f>SUM(C213:C215)</f>
        <v>0</v>
      </c>
    </row>
    <row r="213" spans="1:3" ht="24.75" customHeight="1" hidden="1">
      <c r="A213" s="54" t="s">
        <v>28</v>
      </c>
      <c r="B213" s="76" t="s">
        <v>121</v>
      </c>
      <c r="C213" s="75"/>
    </row>
    <row r="214" spans="1:3" ht="24.75" customHeight="1" hidden="1">
      <c r="A214" s="54" t="s">
        <v>30</v>
      </c>
      <c r="B214" s="74" t="s">
        <v>31</v>
      </c>
      <c r="C214" s="75"/>
    </row>
    <row r="215" spans="1:3" ht="24.75" customHeight="1" hidden="1">
      <c r="A215" s="54" t="s">
        <v>32</v>
      </c>
      <c r="B215" s="74" t="s">
        <v>122</v>
      </c>
      <c r="C215" s="75"/>
    </row>
    <row r="216" spans="1:3" ht="24.75" customHeight="1" hidden="1">
      <c r="A216" s="51" t="s">
        <v>123</v>
      </c>
      <c r="B216" s="72" t="s">
        <v>133</v>
      </c>
      <c r="C216" s="73">
        <f>SUM(C217:C222)</f>
        <v>0</v>
      </c>
    </row>
    <row r="217" spans="1:3" ht="24.75" customHeight="1" hidden="1">
      <c r="A217" s="54" t="s">
        <v>33</v>
      </c>
      <c r="B217" s="74" t="s">
        <v>125</v>
      </c>
      <c r="C217" s="75"/>
    </row>
    <row r="218" spans="1:3" ht="24.75" customHeight="1" hidden="1">
      <c r="A218" s="54" t="s">
        <v>34</v>
      </c>
      <c r="B218" s="74" t="s">
        <v>57</v>
      </c>
      <c r="C218" s="75"/>
    </row>
    <row r="219" spans="1:3" ht="24.75" customHeight="1" hidden="1">
      <c r="A219" s="54" t="s">
        <v>35</v>
      </c>
      <c r="B219" s="74" t="s">
        <v>126</v>
      </c>
      <c r="C219" s="75"/>
    </row>
    <row r="220" spans="1:3" ht="24.75" customHeight="1" hidden="1">
      <c r="A220" s="54" t="s">
        <v>36</v>
      </c>
      <c r="B220" s="74" t="s">
        <v>116</v>
      </c>
      <c r="C220" s="75"/>
    </row>
    <row r="221" spans="1:3" ht="24.75" customHeight="1" hidden="1">
      <c r="A221" s="54" t="s">
        <v>37</v>
      </c>
      <c r="B221" s="74" t="s">
        <v>117</v>
      </c>
      <c r="C221" s="75"/>
    </row>
    <row r="222" spans="1:3" ht="24.75" customHeight="1" hidden="1">
      <c r="A222" s="54" t="s">
        <v>38</v>
      </c>
      <c r="B222" s="74" t="s">
        <v>127</v>
      </c>
      <c r="C222" s="75"/>
    </row>
    <row r="223" spans="1:3" ht="24.75" customHeight="1" hidden="1">
      <c r="A223" s="51" t="s">
        <v>128</v>
      </c>
      <c r="B223" s="72" t="s">
        <v>134</v>
      </c>
      <c r="C223" s="73">
        <f>SUM(C224:C226)</f>
        <v>7</v>
      </c>
    </row>
    <row r="224" spans="1:3" ht="24.75" customHeight="1" hidden="1">
      <c r="A224" s="54" t="s">
        <v>39</v>
      </c>
      <c r="B224" s="74" t="s">
        <v>125</v>
      </c>
      <c r="C224" s="75">
        <v>7</v>
      </c>
    </row>
    <row r="225" spans="1:3" ht="24.75" customHeight="1" hidden="1">
      <c r="A225" s="54" t="s">
        <v>40</v>
      </c>
      <c r="B225" s="74" t="s">
        <v>57</v>
      </c>
      <c r="C225" s="75">
        <v>0</v>
      </c>
    </row>
    <row r="226" spans="1:3" ht="24.75" customHeight="1" hidden="1">
      <c r="A226" s="54" t="s">
        <v>41</v>
      </c>
      <c r="B226" s="74" t="s">
        <v>130</v>
      </c>
      <c r="C226" s="75">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708" t="s">
        <v>110</v>
      </c>
      <c r="B237" s="709"/>
      <c r="C237" s="709"/>
    </row>
    <row r="238" spans="1:3" ht="18.75" hidden="1">
      <c r="A238" s="699" t="s">
        <v>23</v>
      </c>
      <c r="B238" s="700"/>
      <c r="C238" s="70" t="s">
        <v>111</v>
      </c>
    </row>
    <row r="239" spans="1:3" ht="15.75" hidden="1">
      <c r="A239" s="701" t="s">
        <v>0</v>
      </c>
      <c r="B239" s="702"/>
      <c r="C239" s="71">
        <v>1</v>
      </c>
    </row>
    <row r="240" spans="1:3" ht="24.75" customHeight="1" hidden="1">
      <c r="A240" s="51" t="s">
        <v>101</v>
      </c>
      <c r="B240" s="72" t="s">
        <v>131</v>
      </c>
      <c r="C240" s="73">
        <f>SUM(C241:C246)</f>
        <v>0</v>
      </c>
    </row>
    <row r="241" spans="1:3" ht="24.75" customHeight="1" hidden="1">
      <c r="A241" s="54" t="s">
        <v>13</v>
      </c>
      <c r="B241" s="74" t="s">
        <v>113</v>
      </c>
      <c r="C241" s="75"/>
    </row>
    <row r="242" spans="1:3" ht="24.75" customHeight="1" hidden="1">
      <c r="A242" s="54" t="s">
        <v>14</v>
      </c>
      <c r="B242" s="74" t="s">
        <v>114</v>
      </c>
      <c r="C242" s="75"/>
    </row>
    <row r="243" spans="1:3" ht="24.75" customHeight="1" hidden="1">
      <c r="A243" s="54" t="s">
        <v>15</v>
      </c>
      <c r="B243" s="74" t="s">
        <v>115</v>
      </c>
      <c r="C243" s="75"/>
    </row>
    <row r="244" spans="1:3" ht="24.75" customHeight="1" hidden="1">
      <c r="A244" s="54" t="s">
        <v>16</v>
      </c>
      <c r="B244" s="74" t="s">
        <v>116</v>
      </c>
      <c r="C244" s="75"/>
    </row>
    <row r="245" spans="1:3" ht="24.75" customHeight="1" hidden="1">
      <c r="A245" s="54" t="s">
        <v>17</v>
      </c>
      <c r="B245" s="74" t="s">
        <v>117</v>
      </c>
      <c r="C245" s="75"/>
    </row>
    <row r="246" spans="1:3" ht="24.75" customHeight="1" hidden="1">
      <c r="A246" s="54" t="s">
        <v>18</v>
      </c>
      <c r="B246" s="74" t="s">
        <v>118</v>
      </c>
      <c r="C246" s="75"/>
    </row>
    <row r="247" spans="1:3" ht="24.75" customHeight="1" hidden="1">
      <c r="A247" s="51" t="s">
        <v>108</v>
      </c>
      <c r="B247" s="72" t="s">
        <v>132</v>
      </c>
      <c r="C247" s="73">
        <f>SUM(C248:C249)</f>
        <v>0</v>
      </c>
    </row>
    <row r="248" spans="1:3" ht="24.75" customHeight="1" hidden="1">
      <c r="A248" s="54" t="s">
        <v>24</v>
      </c>
      <c r="B248" s="74" t="s">
        <v>42</v>
      </c>
      <c r="C248" s="75"/>
    </row>
    <row r="249" spans="1:3" ht="24.75" customHeight="1" hidden="1">
      <c r="A249" s="54" t="s">
        <v>26</v>
      </c>
      <c r="B249" s="74" t="s">
        <v>43</v>
      </c>
      <c r="C249" s="75"/>
    </row>
    <row r="250" spans="1:3" ht="24.75" customHeight="1" hidden="1">
      <c r="A250" s="51" t="s">
        <v>120</v>
      </c>
      <c r="B250" s="72" t="s">
        <v>27</v>
      </c>
      <c r="C250" s="73">
        <f>SUM(C251:C253)</f>
        <v>0</v>
      </c>
    </row>
    <row r="251" spans="1:3" ht="24.75" customHeight="1" hidden="1">
      <c r="A251" s="54" t="s">
        <v>28</v>
      </c>
      <c r="B251" s="76" t="s">
        <v>121</v>
      </c>
      <c r="C251" s="75"/>
    </row>
    <row r="252" spans="1:3" ht="24.75" customHeight="1" hidden="1">
      <c r="A252" s="54" t="s">
        <v>30</v>
      </c>
      <c r="B252" s="74" t="s">
        <v>31</v>
      </c>
      <c r="C252" s="75"/>
    </row>
    <row r="253" spans="1:3" ht="24.75" customHeight="1" hidden="1">
      <c r="A253" s="54" t="s">
        <v>32</v>
      </c>
      <c r="B253" s="74" t="s">
        <v>122</v>
      </c>
      <c r="C253" s="75"/>
    </row>
    <row r="254" spans="1:3" ht="24.75" customHeight="1" hidden="1">
      <c r="A254" s="51" t="s">
        <v>123</v>
      </c>
      <c r="B254" s="72" t="s">
        <v>133</v>
      </c>
      <c r="C254" s="73">
        <f>SUM(C255:C260)</f>
        <v>0</v>
      </c>
    </row>
    <row r="255" spans="1:3" ht="24.75" customHeight="1" hidden="1">
      <c r="A255" s="54" t="s">
        <v>33</v>
      </c>
      <c r="B255" s="74" t="s">
        <v>125</v>
      </c>
      <c r="C255" s="75"/>
    </row>
    <row r="256" spans="1:3" ht="24.75" customHeight="1" hidden="1">
      <c r="A256" s="54" t="s">
        <v>34</v>
      </c>
      <c r="B256" s="74" t="s">
        <v>57</v>
      </c>
      <c r="C256" s="75"/>
    </row>
    <row r="257" spans="1:3" ht="24.75" customHeight="1" hidden="1">
      <c r="A257" s="54" t="s">
        <v>35</v>
      </c>
      <c r="B257" s="74" t="s">
        <v>126</v>
      </c>
      <c r="C257" s="75"/>
    </row>
    <row r="258" spans="1:3" ht="24.75" customHeight="1" hidden="1">
      <c r="A258" s="54" t="s">
        <v>36</v>
      </c>
      <c r="B258" s="74" t="s">
        <v>116</v>
      </c>
      <c r="C258" s="75"/>
    </row>
    <row r="259" spans="1:3" ht="24.75" customHeight="1" hidden="1">
      <c r="A259" s="54" t="s">
        <v>37</v>
      </c>
      <c r="B259" s="74" t="s">
        <v>117</v>
      </c>
      <c r="C259" s="75"/>
    </row>
    <row r="260" spans="1:3" ht="24.75" customHeight="1" hidden="1">
      <c r="A260" s="54" t="s">
        <v>38</v>
      </c>
      <c r="B260" s="74" t="s">
        <v>127</v>
      </c>
      <c r="C260" s="75"/>
    </row>
    <row r="261" spans="1:3" ht="24.75" customHeight="1" hidden="1">
      <c r="A261" s="51" t="s">
        <v>128</v>
      </c>
      <c r="B261" s="72" t="s">
        <v>134</v>
      </c>
      <c r="C261" s="73">
        <f>SUM(C262:C264)</f>
        <v>45</v>
      </c>
    </row>
    <row r="262" spans="1:3" ht="24.75" customHeight="1" hidden="1">
      <c r="A262" s="54" t="s">
        <v>39</v>
      </c>
      <c r="B262" s="74" t="s">
        <v>125</v>
      </c>
      <c r="C262" s="75">
        <v>45</v>
      </c>
    </row>
    <row r="263" spans="1:3" ht="24.75" customHeight="1" hidden="1">
      <c r="A263" s="54" t="s">
        <v>40</v>
      </c>
      <c r="B263" s="74" t="s">
        <v>57</v>
      </c>
      <c r="C263" s="75">
        <v>0</v>
      </c>
    </row>
    <row r="264" spans="1:3" ht="24.75" customHeight="1" hidden="1">
      <c r="A264" s="54" t="s">
        <v>41</v>
      </c>
      <c r="B264" s="74" t="s">
        <v>130</v>
      </c>
      <c r="C264" s="75">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708" t="s">
        <v>110</v>
      </c>
      <c r="B277" s="709"/>
      <c r="C277" s="709"/>
    </row>
    <row r="278" spans="1:3" ht="18.75" hidden="1">
      <c r="A278" s="699" t="s">
        <v>23</v>
      </c>
      <c r="B278" s="700"/>
      <c r="C278" s="70" t="s">
        <v>111</v>
      </c>
    </row>
    <row r="279" spans="1:3" ht="15.75" hidden="1">
      <c r="A279" s="701" t="s">
        <v>0</v>
      </c>
      <c r="B279" s="702"/>
      <c r="C279" s="71">
        <v>1</v>
      </c>
    </row>
    <row r="280" spans="1:3" ht="24.75" customHeight="1" hidden="1">
      <c r="A280" s="51" t="s">
        <v>101</v>
      </c>
      <c r="B280" s="72" t="s">
        <v>131</v>
      </c>
      <c r="C280" s="73">
        <f>SUM(C281:C286)</f>
        <v>0</v>
      </c>
    </row>
    <row r="281" spans="1:3" ht="24.75" customHeight="1" hidden="1">
      <c r="A281" s="54" t="s">
        <v>13</v>
      </c>
      <c r="B281" s="74" t="s">
        <v>113</v>
      </c>
      <c r="C281" s="75"/>
    </row>
    <row r="282" spans="1:3" ht="24.75" customHeight="1" hidden="1">
      <c r="A282" s="54" t="s">
        <v>14</v>
      </c>
      <c r="B282" s="74" t="s">
        <v>114</v>
      </c>
      <c r="C282" s="75"/>
    </row>
    <row r="283" spans="1:3" ht="24.75" customHeight="1" hidden="1">
      <c r="A283" s="54" t="s">
        <v>15</v>
      </c>
      <c r="B283" s="74" t="s">
        <v>115</v>
      </c>
      <c r="C283" s="75"/>
    </row>
    <row r="284" spans="1:3" ht="24.75" customHeight="1" hidden="1">
      <c r="A284" s="54" t="s">
        <v>16</v>
      </c>
      <c r="B284" s="74" t="s">
        <v>116</v>
      </c>
      <c r="C284" s="75"/>
    </row>
    <row r="285" spans="1:3" ht="24.75" customHeight="1" hidden="1">
      <c r="A285" s="54" t="s">
        <v>17</v>
      </c>
      <c r="B285" s="74" t="s">
        <v>117</v>
      </c>
      <c r="C285" s="75"/>
    </row>
    <row r="286" spans="1:3" ht="24.75" customHeight="1" hidden="1">
      <c r="A286" s="54" t="s">
        <v>18</v>
      </c>
      <c r="B286" s="74" t="s">
        <v>118</v>
      </c>
      <c r="C286" s="75"/>
    </row>
    <row r="287" spans="1:3" ht="24.75" customHeight="1" hidden="1">
      <c r="A287" s="51" t="s">
        <v>108</v>
      </c>
      <c r="B287" s="72" t="s">
        <v>132</v>
      </c>
      <c r="C287" s="73">
        <f>SUM(C288:C289)</f>
        <v>0</v>
      </c>
    </row>
    <row r="288" spans="1:3" ht="24.75" customHeight="1" hidden="1">
      <c r="A288" s="54" t="s">
        <v>24</v>
      </c>
      <c r="B288" s="74" t="s">
        <v>42</v>
      </c>
      <c r="C288" s="75"/>
    </row>
    <row r="289" spans="1:3" ht="24.75" customHeight="1" hidden="1">
      <c r="A289" s="54" t="s">
        <v>26</v>
      </c>
      <c r="B289" s="74" t="s">
        <v>43</v>
      </c>
      <c r="C289" s="75"/>
    </row>
    <row r="290" spans="1:3" ht="24.75" customHeight="1" hidden="1">
      <c r="A290" s="51" t="s">
        <v>120</v>
      </c>
      <c r="B290" s="72" t="s">
        <v>27</v>
      </c>
      <c r="C290" s="73">
        <f>SUM(C291:C293)</f>
        <v>0</v>
      </c>
    </row>
    <row r="291" spans="1:3" ht="24.75" customHeight="1" hidden="1">
      <c r="A291" s="54" t="s">
        <v>28</v>
      </c>
      <c r="B291" s="76" t="s">
        <v>121</v>
      </c>
      <c r="C291" s="75"/>
    </row>
    <row r="292" spans="1:3" ht="24.75" customHeight="1" hidden="1">
      <c r="A292" s="54" t="s">
        <v>30</v>
      </c>
      <c r="B292" s="74" t="s">
        <v>31</v>
      </c>
      <c r="C292" s="75"/>
    </row>
    <row r="293" spans="1:3" ht="24.75" customHeight="1" hidden="1">
      <c r="A293" s="54" t="s">
        <v>32</v>
      </c>
      <c r="B293" s="74" t="s">
        <v>122</v>
      </c>
      <c r="C293" s="75"/>
    </row>
    <row r="294" spans="1:3" ht="24.75" customHeight="1" hidden="1">
      <c r="A294" s="51" t="s">
        <v>123</v>
      </c>
      <c r="B294" s="72" t="s">
        <v>133</v>
      </c>
      <c r="C294" s="73">
        <f>SUM(C295:C300)</f>
        <v>0</v>
      </c>
    </row>
    <row r="295" spans="1:3" ht="24.75" customHeight="1" hidden="1">
      <c r="A295" s="54" t="s">
        <v>33</v>
      </c>
      <c r="B295" s="74" t="s">
        <v>125</v>
      </c>
      <c r="C295" s="75"/>
    </row>
    <row r="296" spans="1:3" ht="24.75" customHeight="1" hidden="1">
      <c r="A296" s="54" t="s">
        <v>34</v>
      </c>
      <c r="B296" s="74" t="s">
        <v>57</v>
      </c>
      <c r="C296" s="75"/>
    </row>
    <row r="297" spans="1:3" ht="24.75" customHeight="1" hidden="1">
      <c r="A297" s="54" t="s">
        <v>35</v>
      </c>
      <c r="B297" s="74" t="s">
        <v>126</v>
      </c>
      <c r="C297" s="75"/>
    </row>
    <row r="298" spans="1:3" ht="24.75" customHeight="1" hidden="1">
      <c r="A298" s="54" t="s">
        <v>36</v>
      </c>
      <c r="B298" s="74" t="s">
        <v>116</v>
      </c>
      <c r="C298" s="75"/>
    </row>
    <row r="299" spans="1:3" ht="24.75" customHeight="1" hidden="1">
      <c r="A299" s="54" t="s">
        <v>37</v>
      </c>
      <c r="B299" s="74" t="s">
        <v>117</v>
      </c>
      <c r="C299" s="75"/>
    </row>
    <row r="300" spans="1:3" ht="24.75" customHeight="1" hidden="1">
      <c r="A300" s="54" t="s">
        <v>38</v>
      </c>
      <c r="B300" s="74" t="s">
        <v>127</v>
      </c>
      <c r="C300" s="75"/>
    </row>
    <row r="301" spans="1:3" ht="24.75" customHeight="1" hidden="1">
      <c r="A301" s="51" t="s">
        <v>128</v>
      </c>
      <c r="B301" s="72" t="s">
        <v>134</v>
      </c>
      <c r="C301" s="73">
        <f>SUM(C302:C304)</f>
        <v>11</v>
      </c>
    </row>
    <row r="302" spans="1:3" ht="24.75" customHeight="1" hidden="1">
      <c r="A302" s="54" t="s">
        <v>39</v>
      </c>
      <c r="B302" s="74" t="s">
        <v>125</v>
      </c>
      <c r="C302" s="75">
        <v>9</v>
      </c>
    </row>
    <row r="303" spans="1:3" ht="24.75" customHeight="1" hidden="1">
      <c r="A303" s="54" t="s">
        <v>40</v>
      </c>
      <c r="B303" s="74" t="s">
        <v>57</v>
      </c>
      <c r="C303" s="75">
        <v>0</v>
      </c>
    </row>
    <row r="304" spans="1:3" ht="24.75" customHeight="1" hidden="1">
      <c r="A304" s="54" t="s">
        <v>41</v>
      </c>
      <c r="B304" s="74" t="s">
        <v>130</v>
      </c>
      <c r="C304" s="75">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708" t="s">
        <v>110</v>
      </c>
      <c r="B315" s="709"/>
      <c r="C315" s="709"/>
    </row>
    <row r="316" spans="1:3" ht="18.75" hidden="1">
      <c r="A316" s="699" t="s">
        <v>23</v>
      </c>
      <c r="B316" s="700"/>
      <c r="C316" s="70" t="s">
        <v>111</v>
      </c>
    </row>
    <row r="317" spans="1:3" ht="15.75" hidden="1">
      <c r="A317" s="701" t="s">
        <v>0</v>
      </c>
      <c r="B317" s="702"/>
      <c r="C317" s="71">
        <v>1</v>
      </c>
    </row>
    <row r="318" spans="1:3" ht="24.75" customHeight="1" hidden="1">
      <c r="A318" s="51" t="s">
        <v>101</v>
      </c>
      <c r="B318" s="72" t="s">
        <v>131</v>
      </c>
      <c r="C318" s="73">
        <f>SUM(C319:C324)</f>
        <v>0</v>
      </c>
    </row>
    <row r="319" spans="1:3" ht="24.75" customHeight="1" hidden="1">
      <c r="A319" s="54" t="s">
        <v>13</v>
      </c>
      <c r="B319" s="74" t="s">
        <v>113</v>
      </c>
      <c r="C319" s="75"/>
    </row>
    <row r="320" spans="1:3" ht="24.75" customHeight="1" hidden="1">
      <c r="A320" s="54" t="s">
        <v>14</v>
      </c>
      <c r="B320" s="74" t="s">
        <v>114</v>
      </c>
      <c r="C320" s="75"/>
    </row>
    <row r="321" spans="1:3" ht="24.75" customHeight="1" hidden="1">
      <c r="A321" s="54" t="s">
        <v>15</v>
      </c>
      <c r="B321" s="74" t="s">
        <v>115</v>
      </c>
      <c r="C321" s="75"/>
    </row>
    <row r="322" spans="1:3" ht="24.75" customHeight="1" hidden="1">
      <c r="A322" s="54" t="s">
        <v>16</v>
      </c>
      <c r="B322" s="74" t="s">
        <v>116</v>
      </c>
      <c r="C322" s="75"/>
    </row>
    <row r="323" spans="1:3" ht="24.75" customHeight="1" hidden="1">
      <c r="A323" s="54" t="s">
        <v>17</v>
      </c>
      <c r="B323" s="74" t="s">
        <v>117</v>
      </c>
      <c r="C323" s="75"/>
    </row>
    <row r="324" spans="1:3" ht="24.75" customHeight="1" hidden="1">
      <c r="A324" s="54" t="s">
        <v>18</v>
      </c>
      <c r="B324" s="74" t="s">
        <v>118</v>
      </c>
      <c r="C324" s="75"/>
    </row>
    <row r="325" spans="1:3" ht="24.75" customHeight="1" hidden="1">
      <c r="A325" s="51" t="s">
        <v>108</v>
      </c>
      <c r="B325" s="72" t="s">
        <v>132</v>
      </c>
      <c r="C325" s="73">
        <f>SUM(C326:C327)</f>
        <v>0</v>
      </c>
    </row>
    <row r="326" spans="1:3" ht="24.75" customHeight="1" hidden="1">
      <c r="A326" s="54" t="s">
        <v>24</v>
      </c>
      <c r="B326" s="74" t="s">
        <v>42</v>
      </c>
      <c r="C326" s="75"/>
    </row>
    <row r="327" spans="1:3" ht="24.75" customHeight="1" hidden="1">
      <c r="A327" s="54" t="s">
        <v>26</v>
      </c>
      <c r="B327" s="74" t="s">
        <v>43</v>
      </c>
      <c r="C327" s="75"/>
    </row>
    <row r="328" spans="1:3" ht="24.75" customHeight="1" hidden="1">
      <c r="A328" s="51" t="s">
        <v>120</v>
      </c>
      <c r="B328" s="72" t="s">
        <v>27</v>
      </c>
      <c r="C328" s="73">
        <f>SUM(C329:C331)</f>
        <v>0</v>
      </c>
    </row>
    <row r="329" spans="1:3" ht="24.75" customHeight="1" hidden="1">
      <c r="A329" s="54" t="s">
        <v>28</v>
      </c>
      <c r="B329" s="76" t="s">
        <v>121</v>
      </c>
      <c r="C329" s="75"/>
    </row>
    <row r="330" spans="1:3" ht="24.75" customHeight="1" hidden="1">
      <c r="A330" s="54" t="s">
        <v>30</v>
      </c>
      <c r="B330" s="74" t="s">
        <v>31</v>
      </c>
      <c r="C330" s="75"/>
    </row>
    <row r="331" spans="1:3" ht="24.75" customHeight="1" hidden="1">
      <c r="A331" s="54" t="s">
        <v>32</v>
      </c>
      <c r="B331" s="74" t="s">
        <v>122</v>
      </c>
      <c r="C331" s="75"/>
    </row>
    <row r="332" spans="1:3" ht="24.75" customHeight="1" hidden="1">
      <c r="A332" s="51" t="s">
        <v>123</v>
      </c>
      <c r="B332" s="72" t="s">
        <v>133</v>
      </c>
      <c r="C332" s="73">
        <f>SUM(C333:C338)</f>
        <v>0</v>
      </c>
    </row>
    <row r="333" spans="1:3" ht="24.75" customHeight="1" hidden="1">
      <c r="A333" s="54" t="s">
        <v>33</v>
      </c>
      <c r="B333" s="74" t="s">
        <v>125</v>
      </c>
      <c r="C333" s="75"/>
    </row>
    <row r="334" spans="1:3" ht="24.75" customHeight="1" hidden="1">
      <c r="A334" s="54" t="s">
        <v>34</v>
      </c>
      <c r="B334" s="74" t="s">
        <v>57</v>
      </c>
      <c r="C334" s="75"/>
    </row>
    <row r="335" spans="1:3" ht="24.75" customHeight="1" hidden="1">
      <c r="A335" s="54" t="s">
        <v>35</v>
      </c>
      <c r="B335" s="74" t="s">
        <v>126</v>
      </c>
      <c r="C335" s="75"/>
    </row>
    <row r="336" spans="1:3" ht="24.75" customHeight="1" hidden="1">
      <c r="A336" s="54" t="s">
        <v>36</v>
      </c>
      <c r="B336" s="74" t="s">
        <v>116</v>
      </c>
      <c r="C336" s="75"/>
    </row>
    <row r="337" spans="1:3" ht="24.75" customHeight="1" hidden="1">
      <c r="A337" s="54" t="s">
        <v>37</v>
      </c>
      <c r="B337" s="74" t="s">
        <v>117</v>
      </c>
      <c r="C337" s="75"/>
    </row>
    <row r="338" spans="1:3" ht="24.75" customHeight="1" hidden="1">
      <c r="A338" s="54" t="s">
        <v>38</v>
      </c>
      <c r="B338" s="74" t="s">
        <v>127</v>
      </c>
      <c r="C338" s="75"/>
    </row>
    <row r="339" spans="1:3" ht="24.75" customHeight="1" hidden="1">
      <c r="A339" s="51" t="s">
        <v>128</v>
      </c>
      <c r="B339" s="72" t="s">
        <v>134</v>
      </c>
      <c r="C339" s="73">
        <f>SUM(C340:C342)</f>
        <v>16</v>
      </c>
    </row>
    <row r="340" spans="1:3" ht="24.75" customHeight="1" hidden="1">
      <c r="A340" s="54" t="s">
        <v>39</v>
      </c>
      <c r="B340" s="74" t="s">
        <v>125</v>
      </c>
      <c r="C340" s="75">
        <v>16</v>
      </c>
    </row>
    <row r="341" spans="1:3" ht="24.75" customHeight="1" hidden="1">
      <c r="A341" s="54" t="s">
        <v>40</v>
      </c>
      <c r="B341" s="74" t="s">
        <v>57</v>
      </c>
      <c r="C341" s="75"/>
    </row>
    <row r="342" spans="1:3" ht="24.75" customHeight="1" hidden="1">
      <c r="A342" s="54" t="s">
        <v>41</v>
      </c>
      <c r="B342" s="74" t="s">
        <v>130</v>
      </c>
      <c r="C342" s="75"/>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708" t="s">
        <v>110</v>
      </c>
      <c r="B352" s="709"/>
      <c r="C352" s="709"/>
    </row>
    <row r="353" spans="1:3" ht="18.75" hidden="1">
      <c r="A353" s="699" t="s">
        <v>23</v>
      </c>
      <c r="B353" s="700"/>
      <c r="C353" s="70" t="s">
        <v>111</v>
      </c>
    </row>
    <row r="354" spans="1:3" ht="15.75" hidden="1">
      <c r="A354" s="701" t="s">
        <v>0</v>
      </c>
      <c r="B354" s="702"/>
      <c r="C354" s="71">
        <v>1</v>
      </c>
    </row>
    <row r="355" spans="1:3" ht="24.75" customHeight="1" hidden="1">
      <c r="A355" s="51" t="s">
        <v>101</v>
      </c>
      <c r="B355" s="72" t="s">
        <v>131</v>
      </c>
      <c r="C355" s="73">
        <f>SUM(C356:C361)</f>
        <v>2</v>
      </c>
    </row>
    <row r="356" spans="1:3" ht="24.75" customHeight="1" hidden="1">
      <c r="A356" s="54" t="s">
        <v>13</v>
      </c>
      <c r="B356" s="74" t="s">
        <v>113</v>
      </c>
      <c r="C356" s="75">
        <v>2</v>
      </c>
    </row>
    <row r="357" spans="1:3" ht="24.75" customHeight="1" hidden="1">
      <c r="A357" s="54" t="s">
        <v>14</v>
      </c>
      <c r="B357" s="74" t="s">
        <v>114</v>
      </c>
      <c r="C357" s="75">
        <v>0</v>
      </c>
    </row>
    <row r="358" spans="1:3" ht="24.75" customHeight="1" hidden="1">
      <c r="A358" s="54" t="s">
        <v>15</v>
      </c>
      <c r="B358" s="74" t="s">
        <v>115</v>
      </c>
      <c r="C358" s="75">
        <v>0</v>
      </c>
    </row>
    <row r="359" spans="1:3" ht="24.75" customHeight="1" hidden="1">
      <c r="A359" s="54" t="s">
        <v>16</v>
      </c>
      <c r="B359" s="74" t="s">
        <v>116</v>
      </c>
      <c r="C359" s="75">
        <v>0</v>
      </c>
    </row>
    <row r="360" spans="1:3" ht="24.75" customHeight="1" hidden="1">
      <c r="A360" s="54" t="s">
        <v>17</v>
      </c>
      <c r="B360" s="74" t="s">
        <v>117</v>
      </c>
      <c r="C360" s="75">
        <v>0</v>
      </c>
    </row>
    <row r="361" spans="1:3" ht="24.75" customHeight="1" hidden="1">
      <c r="A361" s="54" t="s">
        <v>18</v>
      </c>
      <c r="B361" s="74" t="s">
        <v>118</v>
      </c>
      <c r="C361" s="75">
        <v>0</v>
      </c>
    </row>
    <row r="362" spans="1:3" ht="24.75" customHeight="1" hidden="1">
      <c r="A362" s="51" t="s">
        <v>108</v>
      </c>
      <c r="B362" s="72" t="s">
        <v>132</v>
      </c>
      <c r="C362" s="73">
        <f>SUM(C363:C364)</f>
        <v>0</v>
      </c>
    </row>
    <row r="363" spans="1:3" ht="24.75" customHeight="1" hidden="1">
      <c r="A363" s="54" t="s">
        <v>24</v>
      </c>
      <c r="B363" s="74" t="s">
        <v>42</v>
      </c>
      <c r="C363" s="75"/>
    </row>
    <row r="364" spans="1:3" ht="24.75" customHeight="1" hidden="1">
      <c r="A364" s="54" t="s">
        <v>26</v>
      </c>
      <c r="B364" s="74" t="s">
        <v>43</v>
      </c>
      <c r="C364" s="75"/>
    </row>
    <row r="365" spans="1:3" ht="24.75" customHeight="1" hidden="1">
      <c r="A365" s="51" t="s">
        <v>120</v>
      </c>
      <c r="B365" s="72" t="s">
        <v>27</v>
      </c>
      <c r="C365" s="73">
        <f>SUM(C366:C368)</f>
        <v>10</v>
      </c>
    </row>
    <row r="366" spans="1:3" ht="24.75" customHeight="1" hidden="1">
      <c r="A366" s="54" t="s">
        <v>28</v>
      </c>
      <c r="B366" s="76" t="s">
        <v>121</v>
      </c>
      <c r="C366" s="75">
        <v>0</v>
      </c>
    </row>
    <row r="367" spans="1:3" ht="24.75" customHeight="1" hidden="1">
      <c r="A367" s="54" t="s">
        <v>30</v>
      </c>
      <c r="B367" s="74" t="s">
        <v>31</v>
      </c>
      <c r="C367" s="75">
        <v>10</v>
      </c>
    </row>
    <row r="368" spans="1:3" ht="24.75" customHeight="1" hidden="1">
      <c r="A368" s="54" t="s">
        <v>32</v>
      </c>
      <c r="B368" s="74" t="s">
        <v>122</v>
      </c>
      <c r="C368" s="75">
        <v>0</v>
      </c>
    </row>
    <row r="369" spans="1:3" ht="24.75" customHeight="1" hidden="1">
      <c r="A369" s="51" t="s">
        <v>123</v>
      </c>
      <c r="B369" s="72" t="s">
        <v>133</v>
      </c>
      <c r="C369" s="73">
        <f>SUM(C370:C375)</f>
        <v>0</v>
      </c>
    </row>
    <row r="370" spans="1:3" ht="24.75" customHeight="1" hidden="1">
      <c r="A370" s="54" t="s">
        <v>33</v>
      </c>
      <c r="B370" s="74" t="s">
        <v>125</v>
      </c>
      <c r="C370" s="75"/>
    </row>
    <row r="371" spans="1:3" ht="24.75" customHeight="1" hidden="1">
      <c r="A371" s="54" t="s">
        <v>34</v>
      </c>
      <c r="B371" s="74" t="s">
        <v>57</v>
      </c>
      <c r="C371" s="75"/>
    </row>
    <row r="372" spans="1:3" ht="24.75" customHeight="1" hidden="1">
      <c r="A372" s="54" t="s">
        <v>35</v>
      </c>
      <c r="B372" s="74" t="s">
        <v>126</v>
      </c>
      <c r="C372" s="75"/>
    </row>
    <row r="373" spans="1:3" ht="24.75" customHeight="1" hidden="1">
      <c r="A373" s="54" t="s">
        <v>36</v>
      </c>
      <c r="B373" s="74" t="s">
        <v>116</v>
      </c>
      <c r="C373" s="75"/>
    </row>
    <row r="374" spans="1:3" ht="24.75" customHeight="1" hidden="1">
      <c r="A374" s="54" t="s">
        <v>37</v>
      </c>
      <c r="B374" s="74" t="s">
        <v>117</v>
      </c>
      <c r="C374" s="75"/>
    </row>
    <row r="375" spans="1:3" ht="24.75" customHeight="1" hidden="1">
      <c r="A375" s="54" t="s">
        <v>38</v>
      </c>
      <c r="B375" s="74" t="s">
        <v>127</v>
      </c>
      <c r="C375" s="75"/>
    </row>
    <row r="376" spans="1:3" ht="24.75" customHeight="1" hidden="1">
      <c r="A376" s="51" t="s">
        <v>128</v>
      </c>
      <c r="B376" s="72" t="s">
        <v>134</v>
      </c>
      <c r="C376" s="73">
        <f>SUM(C377:C379)</f>
        <v>30</v>
      </c>
    </row>
    <row r="377" spans="1:3" ht="24.75" customHeight="1" hidden="1">
      <c r="A377" s="54" t="s">
        <v>39</v>
      </c>
      <c r="B377" s="74" t="s">
        <v>125</v>
      </c>
      <c r="C377" s="75">
        <v>30</v>
      </c>
    </row>
    <row r="378" spans="1:3" ht="24.75" customHeight="1" hidden="1">
      <c r="A378" s="54" t="s">
        <v>40</v>
      </c>
      <c r="B378" s="74" t="s">
        <v>57</v>
      </c>
      <c r="C378" s="75">
        <v>0</v>
      </c>
    </row>
    <row r="379" spans="1:3" ht="24.75" customHeight="1" hidden="1">
      <c r="A379" s="54" t="s">
        <v>41</v>
      </c>
      <c r="B379" s="74" t="s">
        <v>130</v>
      </c>
      <c r="C379" s="75">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708" t="s">
        <v>110</v>
      </c>
      <c r="B394" s="709"/>
      <c r="C394" s="709"/>
    </row>
    <row r="395" spans="1:3" ht="18.75" hidden="1">
      <c r="A395" s="699" t="s">
        <v>23</v>
      </c>
      <c r="B395" s="700"/>
      <c r="C395" s="70" t="s">
        <v>111</v>
      </c>
    </row>
    <row r="396" spans="1:3" ht="15.75" hidden="1">
      <c r="A396" s="701" t="s">
        <v>0</v>
      </c>
      <c r="B396" s="702"/>
      <c r="C396" s="71">
        <v>1</v>
      </c>
    </row>
    <row r="397" spans="1:3" ht="24.75" customHeight="1" hidden="1">
      <c r="A397" s="51" t="s">
        <v>101</v>
      </c>
      <c r="B397" s="72" t="s">
        <v>131</v>
      </c>
      <c r="C397" s="73">
        <f>SUM(C398:C403)</f>
        <v>0</v>
      </c>
    </row>
    <row r="398" spans="1:3" ht="24.75" customHeight="1" hidden="1">
      <c r="A398" s="54" t="s">
        <v>13</v>
      </c>
      <c r="B398" s="74" t="s">
        <v>113</v>
      </c>
      <c r="C398" s="75"/>
    </row>
    <row r="399" spans="1:3" ht="24.75" customHeight="1" hidden="1">
      <c r="A399" s="54" t="s">
        <v>14</v>
      </c>
      <c r="B399" s="74" t="s">
        <v>114</v>
      </c>
      <c r="C399" s="75"/>
    </row>
    <row r="400" spans="1:3" ht="24.75" customHeight="1" hidden="1">
      <c r="A400" s="54" t="s">
        <v>15</v>
      </c>
      <c r="B400" s="74" t="s">
        <v>115</v>
      </c>
      <c r="C400" s="75"/>
    </row>
    <row r="401" spans="1:3" ht="24.75" customHeight="1" hidden="1">
      <c r="A401" s="54" t="s">
        <v>16</v>
      </c>
      <c r="B401" s="74" t="s">
        <v>116</v>
      </c>
      <c r="C401" s="75"/>
    </row>
    <row r="402" spans="1:3" ht="24.75" customHeight="1" hidden="1">
      <c r="A402" s="54" t="s">
        <v>17</v>
      </c>
      <c r="B402" s="74" t="s">
        <v>117</v>
      </c>
      <c r="C402" s="75"/>
    </row>
    <row r="403" spans="1:3" ht="24.75" customHeight="1" hidden="1">
      <c r="A403" s="54" t="s">
        <v>18</v>
      </c>
      <c r="B403" s="74" t="s">
        <v>118</v>
      </c>
      <c r="C403" s="75"/>
    </row>
    <row r="404" spans="1:3" ht="24.75" customHeight="1" hidden="1">
      <c r="A404" s="51" t="s">
        <v>108</v>
      </c>
      <c r="B404" s="72" t="s">
        <v>132</v>
      </c>
      <c r="C404" s="73">
        <f>SUM(C405:C406)</f>
        <v>0</v>
      </c>
    </row>
    <row r="405" spans="1:3" ht="24.75" customHeight="1" hidden="1">
      <c r="A405" s="54" t="s">
        <v>24</v>
      </c>
      <c r="B405" s="74" t="s">
        <v>42</v>
      </c>
      <c r="C405" s="75"/>
    </row>
    <row r="406" spans="1:3" ht="24.75" customHeight="1" hidden="1">
      <c r="A406" s="54" t="s">
        <v>26</v>
      </c>
      <c r="B406" s="74" t="s">
        <v>43</v>
      </c>
      <c r="C406" s="75"/>
    </row>
    <row r="407" spans="1:3" ht="24.75" customHeight="1" hidden="1">
      <c r="A407" s="51" t="s">
        <v>120</v>
      </c>
      <c r="B407" s="72" t="s">
        <v>27</v>
      </c>
      <c r="C407" s="73">
        <f>SUM(C408:C410)</f>
        <v>0</v>
      </c>
    </row>
    <row r="408" spans="1:3" ht="24.75" customHeight="1" hidden="1">
      <c r="A408" s="54" t="s">
        <v>28</v>
      </c>
      <c r="B408" s="76" t="s">
        <v>121</v>
      </c>
      <c r="C408" s="75"/>
    </row>
    <row r="409" spans="1:3" ht="24.75" customHeight="1" hidden="1">
      <c r="A409" s="54" t="s">
        <v>30</v>
      </c>
      <c r="B409" s="74" t="s">
        <v>31</v>
      </c>
      <c r="C409" s="75"/>
    </row>
    <row r="410" spans="1:3" ht="24.75" customHeight="1" hidden="1">
      <c r="A410" s="54" t="s">
        <v>32</v>
      </c>
      <c r="B410" s="74" t="s">
        <v>122</v>
      </c>
      <c r="C410" s="75"/>
    </row>
    <row r="411" spans="1:3" ht="24.75" customHeight="1" hidden="1">
      <c r="A411" s="51" t="s">
        <v>123</v>
      </c>
      <c r="B411" s="72" t="s">
        <v>133</v>
      </c>
      <c r="C411" s="73">
        <f>SUM(C412:C417)</f>
        <v>0</v>
      </c>
    </row>
    <row r="412" spans="1:3" ht="24.75" customHeight="1" hidden="1">
      <c r="A412" s="54" t="s">
        <v>33</v>
      </c>
      <c r="B412" s="74" t="s">
        <v>125</v>
      </c>
      <c r="C412" s="75"/>
    </row>
    <row r="413" spans="1:3" ht="24.75" customHeight="1" hidden="1">
      <c r="A413" s="54" t="s">
        <v>34</v>
      </c>
      <c r="B413" s="74" t="s">
        <v>57</v>
      </c>
      <c r="C413" s="75"/>
    </row>
    <row r="414" spans="1:3" ht="24.75" customHeight="1" hidden="1">
      <c r="A414" s="54" t="s">
        <v>35</v>
      </c>
      <c r="B414" s="74" t="s">
        <v>126</v>
      </c>
      <c r="C414" s="75"/>
    </row>
    <row r="415" spans="1:3" ht="24.75" customHeight="1" hidden="1">
      <c r="A415" s="54" t="s">
        <v>36</v>
      </c>
      <c r="B415" s="74" t="s">
        <v>116</v>
      </c>
      <c r="C415" s="75"/>
    </row>
    <row r="416" spans="1:3" ht="24.75" customHeight="1" hidden="1">
      <c r="A416" s="54" t="s">
        <v>37</v>
      </c>
      <c r="B416" s="74" t="s">
        <v>117</v>
      </c>
      <c r="C416" s="75"/>
    </row>
    <row r="417" spans="1:3" ht="24.75" customHeight="1" hidden="1">
      <c r="A417" s="54" t="s">
        <v>38</v>
      </c>
      <c r="B417" s="74" t="s">
        <v>127</v>
      </c>
      <c r="C417" s="75"/>
    </row>
    <row r="418" spans="1:3" ht="24.75" customHeight="1" hidden="1">
      <c r="A418" s="51" t="s">
        <v>128</v>
      </c>
      <c r="B418" s="72" t="s">
        <v>134</v>
      </c>
      <c r="C418" s="73">
        <f>SUM(C419:C421)</f>
        <v>31</v>
      </c>
    </row>
    <row r="419" spans="1:3" ht="24.75" customHeight="1" hidden="1">
      <c r="A419" s="54" t="s">
        <v>39</v>
      </c>
      <c r="B419" s="74" t="s">
        <v>125</v>
      </c>
      <c r="C419" s="75">
        <v>31</v>
      </c>
    </row>
    <row r="420" spans="1:3" ht="24.75" customHeight="1" hidden="1">
      <c r="A420" s="54" t="s">
        <v>40</v>
      </c>
      <c r="B420" s="74" t="s">
        <v>57</v>
      </c>
      <c r="C420" s="75">
        <v>0</v>
      </c>
    </row>
    <row r="421" spans="1:3" ht="24.75" customHeight="1" hidden="1">
      <c r="A421" s="54" t="s">
        <v>41</v>
      </c>
      <c r="B421" s="74" t="s">
        <v>130</v>
      </c>
      <c r="C421" s="75">
        <v>0</v>
      </c>
    </row>
    <row r="422" ht="15.75" hidden="1"/>
    <row r="423" ht="15.75" hidden="1"/>
    <row r="424" ht="15.75" hidden="1"/>
    <row r="425" ht="15.75" hidden="1"/>
    <row r="426" ht="15.75" hidden="1"/>
    <row r="427" ht="15.75" customHeight="1" hidden="1"/>
    <row r="428" ht="15.75" hidden="1"/>
    <row r="429" ht="15.75" hidden="1"/>
    <row r="430" spans="1:3" ht="16.5" customHeight="1" hidden="1">
      <c r="A430" s="708" t="s">
        <v>110</v>
      </c>
      <c r="B430" s="709"/>
      <c r="C430" s="709"/>
    </row>
    <row r="431" spans="1:3" ht="18.75" hidden="1">
      <c r="A431" s="699" t="s">
        <v>23</v>
      </c>
      <c r="B431" s="700"/>
      <c r="C431" s="70" t="s">
        <v>111</v>
      </c>
    </row>
    <row r="432" spans="1:3" ht="15.75" hidden="1">
      <c r="A432" s="701" t="s">
        <v>0</v>
      </c>
      <c r="B432" s="702"/>
      <c r="C432" s="71">
        <v>1</v>
      </c>
    </row>
    <row r="433" spans="1:3" ht="24.75" customHeight="1" hidden="1">
      <c r="A433" s="51" t="s">
        <v>101</v>
      </c>
      <c r="B433" s="72" t="s">
        <v>131</v>
      </c>
      <c r="C433" s="73">
        <f>SUM(C434:C439)</f>
        <v>0</v>
      </c>
    </row>
    <row r="434" spans="1:3" ht="24.75" customHeight="1" hidden="1">
      <c r="A434" s="54" t="s">
        <v>13</v>
      </c>
      <c r="B434" s="74" t="s">
        <v>113</v>
      </c>
      <c r="C434" s="75"/>
    </row>
    <row r="435" spans="1:3" ht="24.75" customHeight="1" hidden="1">
      <c r="A435" s="54" t="s">
        <v>14</v>
      </c>
      <c r="B435" s="74" t="s">
        <v>114</v>
      </c>
      <c r="C435" s="75"/>
    </row>
    <row r="436" spans="1:3" ht="24.75" customHeight="1" hidden="1">
      <c r="A436" s="54" t="s">
        <v>15</v>
      </c>
      <c r="B436" s="74" t="s">
        <v>115</v>
      </c>
      <c r="C436" s="75"/>
    </row>
    <row r="437" spans="1:3" ht="24.75" customHeight="1" hidden="1">
      <c r="A437" s="54" t="s">
        <v>16</v>
      </c>
      <c r="B437" s="74" t="s">
        <v>116</v>
      </c>
      <c r="C437" s="75"/>
    </row>
    <row r="438" spans="1:3" ht="24.75" customHeight="1" hidden="1">
      <c r="A438" s="54" t="s">
        <v>17</v>
      </c>
      <c r="B438" s="74" t="s">
        <v>117</v>
      </c>
      <c r="C438" s="75"/>
    </row>
    <row r="439" spans="1:3" ht="24.75" customHeight="1" hidden="1">
      <c r="A439" s="54" t="s">
        <v>18</v>
      </c>
      <c r="B439" s="74" t="s">
        <v>118</v>
      </c>
      <c r="C439" s="75"/>
    </row>
    <row r="440" spans="1:3" ht="24.75" customHeight="1" hidden="1">
      <c r="A440" s="51" t="s">
        <v>108</v>
      </c>
      <c r="B440" s="72" t="s">
        <v>132</v>
      </c>
      <c r="C440" s="73">
        <f>SUM(C441:C442)</f>
        <v>0</v>
      </c>
    </row>
    <row r="441" spans="1:3" ht="24.75" customHeight="1" hidden="1">
      <c r="A441" s="54" t="s">
        <v>24</v>
      </c>
      <c r="B441" s="74" t="s">
        <v>42</v>
      </c>
      <c r="C441" s="75"/>
    </row>
    <row r="442" spans="1:3" ht="24.75" customHeight="1" hidden="1">
      <c r="A442" s="54" t="s">
        <v>26</v>
      </c>
      <c r="B442" s="74" t="s">
        <v>43</v>
      </c>
      <c r="C442" s="75"/>
    </row>
    <row r="443" spans="1:3" ht="24.75" customHeight="1" hidden="1">
      <c r="A443" s="51" t="s">
        <v>120</v>
      </c>
      <c r="B443" s="72" t="s">
        <v>27</v>
      </c>
      <c r="C443" s="73">
        <f>SUM(C444:C446)</f>
        <v>0</v>
      </c>
    </row>
    <row r="444" spans="1:3" ht="24.75" customHeight="1" hidden="1">
      <c r="A444" s="54" t="s">
        <v>28</v>
      </c>
      <c r="B444" s="76" t="s">
        <v>121</v>
      </c>
      <c r="C444" s="75"/>
    </row>
    <row r="445" spans="1:3" ht="24.75" customHeight="1" hidden="1">
      <c r="A445" s="54" t="s">
        <v>30</v>
      </c>
      <c r="B445" s="74" t="s">
        <v>31</v>
      </c>
      <c r="C445" s="75"/>
    </row>
    <row r="446" spans="1:3" ht="24.75" customHeight="1" hidden="1">
      <c r="A446" s="54" t="s">
        <v>32</v>
      </c>
      <c r="B446" s="74" t="s">
        <v>122</v>
      </c>
      <c r="C446" s="75"/>
    </row>
    <row r="447" spans="1:3" ht="24.75" customHeight="1" hidden="1">
      <c r="A447" s="51" t="s">
        <v>123</v>
      </c>
      <c r="B447" s="72" t="s">
        <v>133</v>
      </c>
      <c r="C447" s="73">
        <f>SUM(C448:C453)</f>
        <v>0</v>
      </c>
    </row>
    <row r="448" spans="1:3" ht="24.75" customHeight="1" hidden="1">
      <c r="A448" s="54" t="s">
        <v>33</v>
      </c>
      <c r="B448" s="74" t="s">
        <v>125</v>
      </c>
      <c r="C448" s="75"/>
    </row>
    <row r="449" spans="1:3" ht="24.75" customHeight="1" hidden="1">
      <c r="A449" s="54" t="s">
        <v>34</v>
      </c>
      <c r="B449" s="74" t="s">
        <v>57</v>
      </c>
      <c r="C449" s="75"/>
    </row>
    <row r="450" spans="1:3" ht="24.75" customHeight="1" hidden="1">
      <c r="A450" s="54" t="s">
        <v>35</v>
      </c>
      <c r="B450" s="74" t="s">
        <v>126</v>
      </c>
      <c r="C450" s="75"/>
    </row>
    <row r="451" spans="1:3" ht="24.75" customHeight="1" hidden="1">
      <c r="A451" s="54" t="s">
        <v>36</v>
      </c>
      <c r="B451" s="74" t="s">
        <v>116</v>
      </c>
      <c r="C451" s="75"/>
    </row>
    <row r="452" spans="1:3" ht="24.75" customHeight="1" hidden="1">
      <c r="A452" s="54" t="s">
        <v>37</v>
      </c>
      <c r="B452" s="74" t="s">
        <v>117</v>
      </c>
      <c r="C452" s="75"/>
    </row>
    <row r="453" spans="1:3" ht="24.75" customHeight="1" hidden="1">
      <c r="A453" s="54" t="s">
        <v>38</v>
      </c>
      <c r="B453" s="74" t="s">
        <v>127</v>
      </c>
      <c r="C453" s="75"/>
    </row>
    <row r="454" spans="1:3" ht="24.75" customHeight="1" hidden="1">
      <c r="A454" s="51" t="s">
        <v>128</v>
      </c>
      <c r="B454" s="72" t="s">
        <v>134</v>
      </c>
      <c r="C454" s="73">
        <f>SUM(C455:C457)</f>
        <v>13</v>
      </c>
    </row>
    <row r="455" spans="1:3" ht="24.75" customHeight="1" hidden="1">
      <c r="A455" s="54" t="s">
        <v>39</v>
      </c>
      <c r="B455" s="74" t="s">
        <v>125</v>
      </c>
      <c r="C455" s="75">
        <v>13</v>
      </c>
    </row>
    <row r="456" spans="1:3" ht="24.75" customHeight="1" hidden="1">
      <c r="A456" s="54" t="s">
        <v>40</v>
      </c>
      <c r="B456" s="74" t="s">
        <v>57</v>
      </c>
      <c r="C456" s="75"/>
    </row>
    <row r="457" spans="1:3" ht="15.75" hidden="1">
      <c r="A457" s="54" t="s">
        <v>41</v>
      </c>
      <c r="B457" s="74" t="s">
        <v>130</v>
      </c>
      <c r="C457" s="75"/>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708" t="s">
        <v>110</v>
      </c>
      <c r="B470" s="709"/>
      <c r="C470" s="709"/>
    </row>
    <row r="471" spans="1:3" ht="18.75" hidden="1">
      <c r="A471" s="699" t="s">
        <v>23</v>
      </c>
      <c r="B471" s="700"/>
      <c r="C471" s="70" t="s">
        <v>111</v>
      </c>
    </row>
    <row r="472" spans="1:3" ht="15.75" hidden="1">
      <c r="A472" s="701" t="s">
        <v>0</v>
      </c>
      <c r="B472" s="702"/>
      <c r="C472" s="71">
        <v>1</v>
      </c>
    </row>
    <row r="473" spans="1:3" ht="24.75" customHeight="1" hidden="1">
      <c r="A473" s="51" t="s">
        <v>101</v>
      </c>
      <c r="B473" s="72" t="s">
        <v>131</v>
      </c>
      <c r="C473" s="73">
        <f>SUM(C474:C479)</f>
        <v>0</v>
      </c>
    </row>
    <row r="474" spans="1:3" ht="24.75" customHeight="1" hidden="1">
      <c r="A474" s="54" t="s">
        <v>13</v>
      </c>
      <c r="B474" s="74" t="s">
        <v>113</v>
      </c>
      <c r="C474" s="75"/>
    </row>
    <row r="475" spans="1:3" ht="24.75" customHeight="1" hidden="1">
      <c r="A475" s="54" t="s">
        <v>14</v>
      </c>
      <c r="B475" s="74" t="s">
        <v>114</v>
      </c>
      <c r="C475" s="75"/>
    </row>
    <row r="476" spans="1:3" ht="24.75" customHeight="1" hidden="1">
      <c r="A476" s="54" t="s">
        <v>15</v>
      </c>
      <c r="B476" s="74" t="s">
        <v>115</v>
      </c>
      <c r="C476" s="75"/>
    </row>
    <row r="477" spans="1:3" ht="24.75" customHeight="1" hidden="1">
      <c r="A477" s="54" t="s">
        <v>16</v>
      </c>
      <c r="B477" s="74" t="s">
        <v>116</v>
      </c>
      <c r="C477" s="75"/>
    </row>
    <row r="478" spans="1:3" ht="24.75" customHeight="1" hidden="1">
      <c r="A478" s="54" t="s">
        <v>17</v>
      </c>
      <c r="B478" s="74" t="s">
        <v>117</v>
      </c>
      <c r="C478" s="75"/>
    </row>
    <row r="479" spans="1:3" ht="24.75" customHeight="1" hidden="1">
      <c r="A479" s="54" t="s">
        <v>18</v>
      </c>
      <c r="B479" s="74" t="s">
        <v>118</v>
      </c>
      <c r="C479" s="75"/>
    </row>
    <row r="480" spans="1:3" ht="24.75" customHeight="1" hidden="1">
      <c r="A480" s="51" t="s">
        <v>108</v>
      </c>
      <c r="B480" s="72" t="s">
        <v>132</v>
      </c>
      <c r="C480" s="73">
        <f>SUM(C481:C482)</f>
        <v>1</v>
      </c>
    </row>
    <row r="481" spans="1:3" ht="24.75" customHeight="1" hidden="1">
      <c r="A481" s="54" t="s">
        <v>24</v>
      </c>
      <c r="B481" s="74" t="s">
        <v>42</v>
      </c>
      <c r="C481" s="75">
        <v>1</v>
      </c>
    </row>
    <row r="482" spans="1:3" ht="24.75" customHeight="1" hidden="1">
      <c r="A482" s="54" t="s">
        <v>26</v>
      </c>
      <c r="B482" s="74" t="s">
        <v>43</v>
      </c>
      <c r="C482" s="75">
        <v>0</v>
      </c>
    </row>
    <row r="483" spans="1:3" ht="24.75" customHeight="1" hidden="1">
      <c r="A483" s="51" t="s">
        <v>120</v>
      </c>
      <c r="B483" s="72" t="s">
        <v>27</v>
      </c>
      <c r="C483" s="73">
        <f>SUM(C484:C486)</f>
        <v>0</v>
      </c>
    </row>
    <row r="484" spans="1:3" ht="24.75" customHeight="1" hidden="1">
      <c r="A484" s="54" t="s">
        <v>28</v>
      </c>
      <c r="B484" s="76" t="s">
        <v>121</v>
      </c>
      <c r="C484" s="75"/>
    </row>
    <row r="485" spans="1:3" ht="24.75" customHeight="1" hidden="1">
      <c r="A485" s="54" t="s">
        <v>30</v>
      </c>
      <c r="B485" s="74" t="s">
        <v>31</v>
      </c>
      <c r="C485" s="75"/>
    </row>
    <row r="486" spans="1:3" ht="24.75" customHeight="1" hidden="1">
      <c r="A486" s="54" t="s">
        <v>32</v>
      </c>
      <c r="B486" s="74" t="s">
        <v>122</v>
      </c>
      <c r="C486" s="75"/>
    </row>
    <row r="487" spans="1:3" ht="24.75" customHeight="1" hidden="1">
      <c r="A487" s="51" t="s">
        <v>123</v>
      </c>
      <c r="B487" s="72" t="s">
        <v>133</v>
      </c>
      <c r="C487" s="73">
        <f>SUM(C488:C493)</f>
        <v>0</v>
      </c>
    </row>
    <row r="488" spans="1:3" ht="24.75" customHeight="1" hidden="1">
      <c r="A488" s="54" t="s">
        <v>33</v>
      </c>
      <c r="B488" s="74" t="s">
        <v>125</v>
      </c>
      <c r="C488" s="75"/>
    </row>
    <row r="489" spans="1:3" ht="24.75" customHeight="1" hidden="1">
      <c r="A489" s="54" t="s">
        <v>34</v>
      </c>
      <c r="B489" s="74" t="s">
        <v>57</v>
      </c>
      <c r="C489" s="75"/>
    </row>
    <row r="490" spans="1:3" ht="24.75" customHeight="1" hidden="1">
      <c r="A490" s="54" t="s">
        <v>35</v>
      </c>
      <c r="B490" s="74" t="s">
        <v>126</v>
      </c>
      <c r="C490" s="75"/>
    </row>
    <row r="491" spans="1:3" ht="24.75" customHeight="1" hidden="1">
      <c r="A491" s="54" t="s">
        <v>36</v>
      </c>
      <c r="B491" s="74" t="s">
        <v>116</v>
      </c>
      <c r="C491" s="75"/>
    </row>
    <row r="492" spans="1:3" ht="24.75" customHeight="1" hidden="1">
      <c r="A492" s="54" t="s">
        <v>37</v>
      </c>
      <c r="B492" s="74" t="s">
        <v>117</v>
      </c>
      <c r="C492" s="75"/>
    </row>
    <row r="493" spans="1:3" ht="24.75" customHeight="1" hidden="1">
      <c r="A493" s="54" t="s">
        <v>38</v>
      </c>
      <c r="B493" s="74" t="s">
        <v>127</v>
      </c>
      <c r="C493" s="75"/>
    </row>
    <row r="494" spans="1:3" ht="24.75" customHeight="1" hidden="1">
      <c r="A494" s="51" t="s">
        <v>128</v>
      </c>
      <c r="B494" s="72" t="s">
        <v>134</v>
      </c>
      <c r="C494" s="73">
        <f>SUM(C495:C497)</f>
        <v>11</v>
      </c>
    </row>
    <row r="495" spans="1:3" ht="24.75" customHeight="1" hidden="1">
      <c r="A495" s="54" t="s">
        <v>39</v>
      </c>
      <c r="B495" s="74" t="s">
        <v>125</v>
      </c>
      <c r="C495" s="75">
        <v>11</v>
      </c>
    </row>
    <row r="496" spans="1:3" ht="24.75" customHeight="1" hidden="1">
      <c r="A496" s="54" t="s">
        <v>40</v>
      </c>
      <c r="B496" s="74" t="s">
        <v>57</v>
      </c>
      <c r="C496" s="75">
        <v>0</v>
      </c>
    </row>
    <row r="497" spans="1:3" ht="24.75" customHeight="1" hidden="1">
      <c r="A497" s="54" t="s">
        <v>41</v>
      </c>
      <c r="B497" s="74" t="s">
        <v>130</v>
      </c>
      <c r="C497" s="75">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472:B472"/>
    <mergeCell ref="A394:C394"/>
    <mergeCell ref="A395:B395"/>
    <mergeCell ref="A396:B396"/>
    <mergeCell ref="A430:C430"/>
    <mergeCell ref="A431:B431"/>
    <mergeCell ref="A432:B432"/>
    <mergeCell ref="A315:C315"/>
    <mergeCell ref="A316:B316"/>
    <mergeCell ref="A317:B317"/>
    <mergeCell ref="A352:C352"/>
    <mergeCell ref="A470:C470"/>
    <mergeCell ref="A471:B471"/>
    <mergeCell ref="A162:B162"/>
    <mergeCell ref="A199:C199"/>
    <mergeCell ref="A353:B353"/>
    <mergeCell ref="A354:B354"/>
    <mergeCell ref="A237:C237"/>
    <mergeCell ref="A238:B238"/>
    <mergeCell ref="A239:B239"/>
    <mergeCell ref="A277:C277"/>
    <mergeCell ref="A278:B278"/>
    <mergeCell ref="A279:B279"/>
    <mergeCell ref="A200:B200"/>
    <mergeCell ref="A201:B201"/>
    <mergeCell ref="A82:C82"/>
    <mergeCell ref="A83:B83"/>
    <mergeCell ref="A84:B84"/>
    <mergeCell ref="A120:C120"/>
    <mergeCell ref="A121:B121"/>
    <mergeCell ref="A122:B122"/>
    <mergeCell ref="A160:C160"/>
    <mergeCell ref="A161:B161"/>
    <mergeCell ref="A45:B45"/>
    <mergeCell ref="A46:B46"/>
    <mergeCell ref="A1:C1"/>
    <mergeCell ref="A2:B2"/>
    <mergeCell ref="A3:B3"/>
    <mergeCell ref="A44:C44"/>
  </mergeCells>
  <printOptions/>
  <pageMargins left="0.27" right="0.25" top="0.46" bottom="0" header="0.56" footer="0.24"/>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indexed="51"/>
  </sheetPr>
  <dimension ref="A1:O26"/>
  <sheetViews>
    <sheetView showZeros="0" view="pageBreakPreview" zoomScaleSheetLayoutView="100" zoomScalePageLayoutView="0" workbookViewId="0" topLeftCell="A3">
      <selection activeCell="G12" sqref="G12"/>
    </sheetView>
  </sheetViews>
  <sheetFormatPr defaultColWidth="8.796875" defaultRowHeight="15"/>
  <cols>
    <col min="1" max="1" width="4.8984375" style="46" customWidth="1"/>
    <col min="2" max="2" width="22.59765625" style="8" customWidth="1"/>
    <col min="3" max="3" width="11" style="8" customWidth="1"/>
    <col min="4" max="4" width="9.09765625" style="8" customWidth="1"/>
    <col min="5" max="5" width="8.3984375" style="8" customWidth="1"/>
    <col min="6" max="14" width="7.3984375" style="8" customWidth="1"/>
    <col min="15" max="15" width="8.09765625" style="8" customWidth="1"/>
    <col min="16" max="16384" width="9" style="8" customWidth="1"/>
  </cols>
  <sheetData>
    <row r="1" spans="1:15" ht="21" customHeight="1">
      <c r="A1" s="672" t="s">
        <v>135</v>
      </c>
      <c r="B1" s="672"/>
      <c r="C1" s="7"/>
      <c r="D1" s="673" t="s">
        <v>73</v>
      </c>
      <c r="E1" s="673"/>
      <c r="F1" s="673"/>
      <c r="G1" s="673"/>
      <c r="H1" s="673"/>
      <c r="I1" s="673"/>
      <c r="J1" s="673"/>
      <c r="K1" s="673"/>
      <c r="L1" s="671" t="s">
        <v>74</v>
      </c>
      <c r="M1" s="671"/>
      <c r="N1" s="671"/>
      <c r="O1" s="671"/>
    </row>
    <row r="2" spans="1:15" ht="16.5" customHeight="1">
      <c r="A2" s="7" t="s">
        <v>75</v>
      </c>
      <c r="B2" s="7"/>
      <c r="C2" s="7"/>
      <c r="D2" s="673" t="s">
        <v>136</v>
      </c>
      <c r="E2" s="673"/>
      <c r="F2" s="673"/>
      <c r="G2" s="673"/>
      <c r="H2" s="673"/>
      <c r="I2" s="673"/>
      <c r="J2" s="673"/>
      <c r="K2" s="673"/>
      <c r="L2" s="674" t="str">
        <f>'Thong tin'!B4</f>
        <v>Cục THADS tỉnh Kon Tum</v>
      </c>
      <c r="M2" s="674"/>
      <c r="N2" s="674"/>
      <c r="O2" s="674"/>
    </row>
    <row r="3" spans="1:15" ht="16.5" customHeight="1">
      <c r="A3" s="7" t="s">
        <v>77</v>
      </c>
      <c r="B3" s="7"/>
      <c r="C3" s="7"/>
      <c r="D3" s="670" t="str">
        <f>'Thong tin'!B3</f>
        <v>6 tháng / năm 2019</v>
      </c>
      <c r="E3" s="670"/>
      <c r="F3" s="670"/>
      <c r="G3" s="670"/>
      <c r="H3" s="670"/>
      <c r="I3" s="670"/>
      <c r="J3" s="670"/>
      <c r="K3" s="670"/>
      <c r="L3" s="671" t="s">
        <v>78</v>
      </c>
      <c r="M3" s="671"/>
      <c r="N3" s="671"/>
      <c r="O3" s="671"/>
    </row>
    <row r="4" spans="1:15" ht="16.5" customHeight="1">
      <c r="A4" s="13" t="s">
        <v>79</v>
      </c>
      <c r="B4" s="13"/>
      <c r="C4" s="14"/>
      <c r="D4" s="15"/>
      <c r="E4" s="15"/>
      <c r="F4" s="14"/>
      <c r="G4" s="16"/>
      <c r="H4" s="16"/>
      <c r="I4" s="16"/>
      <c r="J4" s="14"/>
      <c r="K4" s="15"/>
      <c r="L4" s="674" t="s">
        <v>80</v>
      </c>
      <c r="M4" s="674"/>
      <c r="N4" s="674"/>
      <c r="O4" s="674"/>
    </row>
    <row r="5" spans="1:15" ht="16.5" customHeight="1">
      <c r="A5" s="17"/>
      <c r="B5" s="14"/>
      <c r="C5" s="14"/>
      <c r="D5" s="14"/>
      <c r="E5" s="14"/>
      <c r="F5" s="18"/>
      <c r="G5" s="19"/>
      <c r="H5" s="19"/>
      <c r="I5" s="19"/>
      <c r="J5" s="18"/>
      <c r="K5" s="20"/>
      <c r="L5" s="77"/>
      <c r="M5" s="675" t="s">
        <v>81</v>
      </c>
      <c r="N5" s="675"/>
      <c r="O5" s="675"/>
    </row>
    <row r="6" spans="1:15" ht="18.75" customHeight="1">
      <c r="A6" s="683" t="s">
        <v>82</v>
      </c>
      <c r="B6" s="683"/>
      <c r="C6" s="683" t="s">
        <v>6</v>
      </c>
      <c r="D6" s="683" t="s">
        <v>83</v>
      </c>
      <c r="E6" s="683"/>
      <c r="F6" s="683"/>
      <c r="G6" s="683"/>
      <c r="H6" s="683"/>
      <c r="I6" s="683"/>
      <c r="J6" s="683"/>
      <c r="K6" s="683"/>
      <c r="L6" s="683"/>
      <c r="M6" s="683"/>
      <c r="N6" s="683"/>
      <c r="O6" s="683"/>
    </row>
    <row r="7" spans="1:15" ht="20.25" customHeight="1">
      <c r="A7" s="683"/>
      <c r="B7" s="683"/>
      <c r="C7" s="683"/>
      <c r="D7" s="710" t="s">
        <v>7</v>
      </c>
      <c r="E7" s="711" t="s">
        <v>84</v>
      </c>
      <c r="F7" s="711"/>
      <c r="G7" s="711"/>
      <c r="H7" s="711" t="s">
        <v>85</v>
      </c>
      <c r="I7" s="711" t="s">
        <v>86</v>
      </c>
      <c r="J7" s="711" t="s">
        <v>87</v>
      </c>
      <c r="K7" s="711" t="s">
        <v>88</v>
      </c>
      <c r="L7" s="711" t="s">
        <v>89</v>
      </c>
      <c r="M7" s="711" t="s">
        <v>90</v>
      </c>
      <c r="N7" s="711" t="s">
        <v>137</v>
      </c>
      <c r="O7" s="711" t="s">
        <v>91</v>
      </c>
    </row>
    <row r="8" spans="1:15" ht="19.5" customHeight="1">
      <c r="A8" s="683"/>
      <c r="B8" s="683"/>
      <c r="C8" s="683"/>
      <c r="D8" s="710"/>
      <c r="E8" s="711" t="s">
        <v>92</v>
      </c>
      <c r="F8" s="711" t="s">
        <v>93</v>
      </c>
      <c r="G8" s="711"/>
      <c r="H8" s="711"/>
      <c r="I8" s="711"/>
      <c r="J8" s="711"/>
      <c r="K8" s="711"/>
      <c r="L8" s="711"/>
      <c r="M8" s="711"/>
      <c r="N8" s="711"/>
      <c r="O8" s="711"/>
    </row>
    <row r="9" spans="1:15" ht="39.75" customHeight="1">
      <c r="A9" s="683"/>
      <c r="B9" s="683"/>
      <c r="C9" s="683"/>
      <c r="D9" s="710"/>
      <c r="E9" s="711"/>
      <c r="F9" s="23" t="s">
        <v>138</v>
      </c>
      <c r="G9" s="23" t="s">
        <v>139</v>
      </c>
      <c r="H9" s="711"/>
      <c r="I9" s="711"/>
      <c r="J9" s="711"/>
      <c r="K9" s="711"/>
      <c r="L9" s="711"/>
      <c r="M9" s="711"/>
      <c r="N9" s="711"/>
      <c r="O9" s="711"/>
    </row>
    <row r="10" spans="1:15" s="26" customFormat="1" ht="17.25" customHeight="1">
      <c r="A10" s="712" t="s">
        <v>96</v>
      </c>
      <c r="B10" s="712"/>
      <c r="C10" s="78">
        <v>1</v>
      </c>
      <c r="D10" s="78">
        <v>2</v>
      </c>
      <c r="E10" s="78">
        <v>3</v>
      </c>
      <c r="F10" s="78">
        <v>4</v>
      </c>
      <c r="G10" s="78">
        <v>5</v>
      </c>
      <c r="H10" s="78">
        <v>6</v>
      </c>
      <c r="I10" s="78">
        <v>7</v>
      </c>
      <c r="J10" s="78">
        <v>8</v>
      </c>
      <c r="K10" s="78">
        <v>9</v>
      </c>
      <c r="L10" s="78">
        <v>10</v>
      </c>
      <c r="M10" s="78">
        <v>11</v>
      </c>
      <c r="N10" s="78">
        <v>12</v>
      </c>
      <c r="O10" s="78">
        <v>13</v>
      </c>
    </row>
    <row r="11" spans="1:15" ht="22.5" customHeight="1">
      <c r="A11" s="39" t="s">
        <v>9</v>
      </c>
      <c r="B11" s="79" t="s">
        <v>97</v>
      </c>
      <c r="C11" s="29">
        <v>1036</v>
      </c>
      <c r="D11" s="29">
        <v>574</v>
      </c>
      <c r="E11" s="29">
        <v>180</v>
      </c>
      <c r="F11" s="29">
        <v>0</v>
      </c>
      <c r="G11" s="29">
        <v>180</v>
      </c>
      <c r="H11" s="29">
        <v>0</v>
      </c>
      <c r="I11" s="29">
        <v>148</v>
      </c>
      <c r="J11" s="29">
        <v>127</v>
      </c>
      <c r="K11" s="29">
        <v>7</v>
      </c>
      <c r="L11" s="29">
        <v>0</v>
      </c>
      <c r="M11" s="29">
        <v>0</v>
      </c>
      <c r="N11" s="29">
        <v>0</v>
      </c>
      <c r="O11" s="29">
        <v>0</v>
      </c>
    </row>
    <row r="12" spans="1:15" s="80" customFormat="1" ht="22.5" customHeight="1">
      <c r="A12" s="31">
        <v>1</v>
      </c>
      <c r="B12" s="32" t="s">
        <v>21</v>
      </c>
      <c r="C12" s="42">
        <v>704</v>
      </c>
      <c r="D12" s="33">
        <v>411</v>
      </c>
      <c r="E12" s="33">
        <v>111</v>
      </c>
      <c r="F12" s="33">
        <v>0</v>
      </c>
      <c r="G12" s="33">
        <v>111</v>
      </c>
      <c r="H12" s="33">
        <v>0</v>
      </c>
      <c r="I12" s="33">
        <v>71</v>
      </c>
      <c r="J12" s="33">
        <v>104</v>
      </c>
      <c r="K12" s="33">
        <v>7</v>
      </c>
      <c r="L12" s="33">
        <v>0</v>
      </c>
      <c r="M12" s="33">
        <v>0</v>
      </c>
      <c r="N12" s="33">
        <v>0</v>
      </c>
      <c r="O12" s="33">
        <v>0</v>
      </c>
    </row>
    <row r="13" spans="1:15" s="80" customFormat="1" ht="22.5" customHeight="1">
      <c r="A13" s="31">
        <v>2</v>
      </c>
      <c r="B13" s="32" t="s">
        <v>98</v>
      </c>
      <c r="C13" s="42">
        <v>332</v>
      </c>
      <c r="D13" s="33">
        <v>163</v>
      </c>
      <c r="E13" s="33">
        <v>69</v>
      </c>
      <c r="F13" s="33">
        <v>0</v>
      </c>
      <c r="G13" s="33">
        <v>69</v>
      </c>
      <c r="H13" s="33">
        <v>0</v>
      </c>
      <c r="I13" s="33">
        <v>77</v>
      </c>
      <c r="J13" s="33">
        <v>23</v>
      </c>
      <c r="K13" s="33">
        <v>0</v>
      </c>
      <c r="L13" s="33">
        <v>0</v>
      </c>
      <c r="M13" s="33">
        <v>0</v>
      </c>
      <c r="N13" s="33">
        <v>0</v>
      </c>
      <c r="O13" s="33">
        <v>0</v>
      </c>
    </row>
    <row r="14" spans="1:15" ht="22.5" customHeight="1">
      <c r="A14" s="34" t="s">
        <v>10</v>
      </c>
      <c r="B14" s="35" t="s">
        <v>99</v>
      </c>
      <c r="C14" s="81">
        <v>21</v>
      </c>
      <c r="D14" s="36">
        <v>6</v>
      </c>
      <c r="E14" s="36">
        <v>11</v>
      </c>
      <c r="F14" s="36">
        <v>0</v>
      </c>
      <c r="G14" s="36">
        <v>11</v>
      </c>
      <c r="H14" s="36">
        <v>0</v>
      </c>
      <c r="I14" s="36">
        <v>2</v>
      </c>
      <c r="J14" s="36">
        <v>2</v>
      </c>
      <c r="K14" s="36">
        <v>0</v>
      </c>
      <c r="L14" s="36">
        <v>0</v>
      </c>
      <c r="M14" s="36">
        <v>0</v>
      </c>
      <c r="N14" s="36">
        <v>0</v>
      </c>
      <c r="O14" s="36">
        <v>0</v>
      </c>
    </row>
    <row r="15" spans="1:15" ht="22.5" customHeight="1">
      <c r="A15" s="37" t="s">
        <v>11</v>
      </c>
      <c r="B15" s="38" t="s">
        <v>100</v>
      </c>
      <c r="C15" s="42">
        <v>8</v>
      </c>
      <c r="D15" s="33">
        <v>5</v>
      </c>
      <c r="E15" s="33">
        <v>0</v>
      </c>
      <c r="F15" s="33">
        <v>0</v>
      </c>
      <c r="G15" s="33">
        <v>0</v>
      </c>
      <c r="H15" s="33">
        <v>0</v>
      </c>
      <c r="I15" s="33">
        <v>0</v>
      </c>
      <c r="J15" s="33">
        <v>3</v>
      </c>
      <c r="K15" s="33">
        <v>0</v>
      </c>
      <c r="L15" s="33">
        <v>0</v>
      </c>
      <c r="M15" s="33">
        <v>0</v>
      </c>
      <c r="N15" s="33">
        <v>0</v>
      </c>
      <c r="O15" s="33">
        <v>0</v>
      </c>
    </row>
    <row r="16" spans="1:15" ht="22.5" customHeight="1">
      <c r="A16" s="34" t="s">
        <v>12</v>
      </c>
      <c r="B16" s="35" t="s">
        <v>4</v>
      </c>
      <c r="C16" s="81">
        <v>1015</v>
      </c>
      <c r="D16" s="81">
        <v>568</v>
      </c>
      <c r="E16" s="81">
        <v>169</v>
      </c>
      <c r="F16" s="81">
        <v>0</v>
      </c>
      <c r="G16" s="81">
        <v>169</v>
      </c>
      <c r="H16" s="81">
        <v>0</v>
      </c>
      <c r="I16" s="81">
        <v>146</v>
      </c>
      <c r="J16" s="81">
        <v>125</v>
      </c>
      <c r="K16" s="81">
        <v>7</v>
      </c>
      <c r="L16" s="81">
        <v>0</v>
      </c>
      <c r="M16" s="81">
        <v>0</v>
      </c>
      <c r="N16" s="81">
        <v>0</v>
      </c>
      <c r="O16" s="81">
        <v>0</v>
      </c>
    </row>
    <row r="17" spans="1:15" ht="22.5" customHeight="1">
      <c r="A17" s="37" t="s">
        <v>101</v>
      </c>
      <c r="B17" s="38" t="s">
        <v>1</v>
      </c>
      <c r="C17" s="42">
        <v>626</v>
      </c>
      <c r="D17" s="42">
        <v>361</v>
      </c>
      <c r="E17" s="42">
        <v>82</v>
      </c>
      <c r="F17" s="42">
        <v>0</v>
      </c>
      <c r="G17" s="42">
        <v>82</v>
      </c>
      <c r="H17" s="42">
        <v>0</v>
      </c>
      <c r="I17" s="42">
        <v>120</v>
      </c>
      <c r="J17" s="42">
        <v>56</v>
      </c>
      <c r="K17" s="42">
        <v>7</v>
      </c>
      <c r="L17" s="42">
        <v>0</v>
      </c>
      <c r="M17" s="42">
        <v>0</v>
      </c>
      <c r="N17" s="42">
        <v>0</v>
      </c>
      <c r="O17" s="42">
        <v>0</v>
      </c>
    </row>
    <row r="18" spans="1:15" ht="19.5" customHeight="1">
      <c r="A18" s="31" t="s">
        <v>13</v>
      </c>
      <c r="B18" s="32" t="s">
        <v>102</v>
      </c>
      <c r="C18" s="42">
        <v>140</v>
      </c>
      <c r="D18" s="33">
        <v>58</v>
      </c>
      <c r="E18" s="33">
        <v>39</v>
      </c>
      <c r="F18" s="33">
        <v>0</v>
      </c>
      <c r="G18" s="33">
        <v>39</v>
      </c>
      <c r="H18" s="33">
        <v>0</v>
      </c>
      <c r="I18" s="33">
        <v>34</v>
      </c>
      <c r="J18" s="33">
        <v>2</v>
      </c>
      <c r="K18" s="33">
        <v>7</v>
      </c>
      <c r="L18" s="33">
        <v>0</v>
      </c>
      <c r="M18" s="33">
        <v>0</v>
      </c>
      <c r="N18" s="33">
        <v>0</v>
      </c>
      <c r="O18" s="33">
        <v>0</v>
      </c>
    </row>
    <row r="19" spans="1:15" ht="19.5" customHeight="1">
      <c r="A19" s="31" t="s">
        <v>14</v>
      </c>
      <c r="B19" s="32" t="s">
        <v>103</v>
      </c>
      <c r="C19" s="42">
        <v>19</v>
      </c>
      <c r="D19" s="33">
        <v>15</v>
      </c>
      <c r="E19" s="33">
        <v>1</v>
      </c>
      <c r="F19" s="33">
        <v>0</v>
      </c>
      <c r="G19" s="33">
        <v>1</v>
      </c>
      <c r="H19" s="33">
        <v>0</v>
      </c>
      <c r="I19" s="33">
        <v>2</v>
      </c>
      <c r="J19" s="33">
        <v>1</v>
      </c>
      <c r="K19" s="33">
        <v>0</v>
      </c>
      <c r="L19" s="33">
        <v>0</v>
      </c>
      <c r="M19" s="33">
        <v>0</v>
      </c>
      <c r="N19" s="33">
        <v>0</v>
      </c>
      <c r="O19" s="33">
        <v>0</v>
      </c>
    </row>
    <row r="20" spans="1:15" ht="19.5" customHeight="1">
      <c r="A20" s="31" t="s">
        <v>15</v>
      </c>
      <c r="B20" s="32" t="s">
        <v>104</v>
      </c>
      <c r="C20" s="42">
        <v>444</v>
      </c>
      <c r="D20" s="33">
        <v>270</v>
      </c>
      <c r="E20" s="33">
        <v>42</v>
      </c>
      <c r="F20" s="33">
        <v>0</v>
      </c>
      <c r="G20" s="33">
        <v>42</v>
      </c>
      <c r="H20" s="33">
        <v>0</v>
      </c>
      <c r="I20" s="33">
        <v>83</v>
      </c>
      <c r="J20" s="33">
        <v>49</v>
      </c>
      <c r="K20" s="33">
        <v>0</v>
      </c>
      <c r="L20" s="33">
        <v>0</v>
      </c>
      <c r="M20" s="33">
        <v>0</v>
      </c>
      <c r="N20" s="33">
        <v>0</v>
      </c>
      <c r="O20" s="33">
        <v>0</v>
      </c>
    </row>
    <row r="21" spans="1:15" ht="19.5" customHeight="1">
      <c r="A21" s="31" t="s">
        <v>16</v>
      </c>
      <c r="B21" s="32" t="s">
        <v>105</v>
      </c>
      <c r="C21" s="42">
        <v>20</v>
      </c>
      <c r="D21" s="33">
        <v>17</v>
      </c>
      <c r="E21" s="33">
        <v>0</v>
      </c>
      <c r="F21" s="33">
        <v>0</v>
      </c>
      <c r="G21" s="33">
        <v>0</v>
      </c>
      <c r="H21" s="33">
        <v>0</v>
      </c>
      <c r="I21" s="33">
        <v>0</v>
      </c>
      <c r="J21" s="33">
        <v>3</v>
      </c>
      <c r="K21" s="33">
        <v>0</v>
      </c>
      <c r="L21" s="33">
        <v>0</v>
      </c>
      <c r="M21" s="33">
        <v>0</v>
      </c>
      <c r="N21" s="33">
        <v>0</v>
      </c>
      <c r="O21" s="33">
        <v>0</v>
      </c>
    </row>
    <row r="22" spans="1:15" ht="19.5" customHeight="1">
      <c r="A22" s="31" t="s">
        <v>17</v>
      </c>
      <c r="B22" s="32" t="s">
        <v>106</v>
      </c>
      <c r="C22" s="42">
        <v>3</v>
      </c>
      <c r="D22" s="33">
        <v>1</v>
      </c>
      <c r="E22" s="33">
        <v>0</v>
      </c>
      <c r="F22" s="33">
        <v>0</v>
      </c>
      <c r="G22" s="33">
        <v>0</v>
      </c>
      <c r="H22" s="33">
        <v>0</v>
      </c>
      <c r="I22" s="33">
        <v>1</v>
      </c>
      <c r="J22" s="33">
        <v>1</v>
      </c>
      <c r="K22" s="33">
        <v>0</v>
      </c>
      <c r="L22" s="33">
        <v>0</v>
      </c>
      <c r="M22" s="33">
        <v>0</v>
      </c>
      <c r="N22" s="33">
        <v>0</v>
      </c>
      <c r="O22" s="33">
        <v>0</v>
      </c>
    </row>
    <row r="23" spans="1:15" ht="25.5">
      <c r="A23" s="31" t="s">
        <v>18</v>
      </c>
      <c r="B23" s="43" t="s">
        <v>107</v>
      </c>
      <c r="C23" s="42">
        <v>0</v>
      </c>
      <c r="D23" s="33">
        <v>0</v>
      </c>
      <c r="E23" s="33">
        <v>0</v>
      </c>
      <c r="F23" s="33">
        <v>0</v>
      </c>
      <c r="G23" s="33">
        <v>0</v>
      </c>
      <c r="H23" s="33">
        <v>0</v>
      </c>
      <c r="I23" s="33">
        <v>0</v>
      </c>
      <c r="J23" s="33">
        <v>0</v>
      </c>
      <c r="K23" s="33">
        <v>0</v>
      </c>
      <c r="L23" s="33">
        <v>0</v>
      </c>
      <c r="M23" s="33">
        <v>0</v>
      </c>
      <c r="N23" s="33">
        <v>0</v>
      </c>
      <c r="O23" s="33">
        <v>0</v>
      </c>
    </row>
    <row r="24" spans="1:15" ht="19.5" customHeight="1">
      <c r="A24" s="31" t="s">
        <v>19</v>
      </c>
      <c r="B24" s="32" t="s">
        <v>27</v>
      </c>
      <c r="C24" s="42">
        <v>0</v>
      </c>
      <c r="D24" s="33">
        <v>0</v>
      </c>
      <c r="E24" s="33">
        <v>0</v>
      </c>
      <c r="F24" s="33">
        <v>0</v>
      </c>
      <c r="G24" s="33">
        <v>0</v>
      </c>
      <c r="H24" s="33">
        <v>0</v>
      </c>
      <c r="I24" s="33">
        <v>0</v>
      </c>
      <c r="J24" s="33">
        <v>0</v>
      </c>
      <c r="K24" s="33">
        <v>0</v>
      </c>
      <c r="L24" s="33">
        <v>0</v>
      </c>
      <c r="M24" s="33">
        <v>0</v>
      </c>
      <c r="N24" s="33">
        <v>0</v>
      </c>
      <c r="O24" s="33">
        <v>0</v>
      </c>
    </row>
    <row r="25" spans="1:15" ht="22.5" customHeight="1">
      <c r="A25" s="37" t="s">
        <v>108</v>
      </c>
      <c r="B25" s="38" t="s">
        <v>20</v>
      </c>
      <c r="C25" s="42">
        <v>389</v>
      </c>
      <c r="D25" s="33">
        <v>207</v>
      </c>
      <c r="E25" s="33">
        <v>87</v>
      </c>
      <c r="F25" s="33">
        <v>0</v>
      </c>
      <c r="G25" s="33">
        <v>87</v>
      </c>
      <c r="H25" s="33">
        <v>0</v>
      </c>
      <c r="I25" s="33">
        <v>26</v>
      </c>
      <c r="J25" s="33">
        <v>69</v>
      </c>
      <c r="K25" s="33">
        <v>0</v>
      </c>
      <c r="L25" s="33">
        <v>0</v>
      </c>
      <c r="M25" s="33">
        <v>0</v>
      </c>
      <c r="N25" s="33">
        <v>0</v>
      </c>
      <c r="O25" s="33">
        <v>0</v>
      </c>
    </row>
    <row r="26" spans="1:15" ht="32.25" customHeight="1">
      <c r="A26" s="82" t="s">
        <v>52</v>
      </c>
      <c r="B26" s="44" t="s">
        <v>109</v>
      </c>
      <c r="C26" s="45">
        <f>(C18+C19)/C17</f>
        <v>0.2539936102236422</v>
      </c>
      <c r="D26" s="45">
        <f aca="true" t="shared" si="0" ref="D26:O26">(D18+D19)/D17</f>
        <v>0.20221606648199447</v>
      </c>
      <c r="E26" s="45">
        <f t="shared" si="0"/>
        <v>0.4878048780487805</v>
      </c>
      <c r="F26" s="45" t="e">
        <f t="shared" si="0"/>
        <v>#DIV/0!</v>
      </c>
      <c r="G26" s="45">
        <f t="shared" si="0"/>
        <v>0.4878048780487805</v>
      </c>
      <c r="H26" s="45" t="e">
        <f t="shared" si="0"/>
        <v>#DIV/0!</v>
      </c>
      <c r="I26" s="45">
        <f t="shared" si="0"/>
        <v>0.3</v>
      </c>
      <c r="J26" s="45">
        <f t="shared" si="0"/>
        <v>0.05357142857142857</v>
      </c>
      <c r="K26" s="45">
        <f t="shared" si="0"/>
        <v>1</v>
      </c>
      <c r="L26" s="45" t="e">
        <f t="shared" si="0"/>
        <v>#DIV/0!</v>
      </c>
      <c r="M26" s="45" t="e">
        <f t="shared" si="0"/>
        <v>#DIV/0!</v>
      </c>
      <c r="N26" s="45" t="e">
        <f t="shared" si="0"/>
        <v>#DIV/0!</v>
      </c>
      <c r="O26" s="45" t="e">
        <f t="shared" si="0"/>
        <v>#DIV/0!</v>
      </c>
    </row>
    <row r="31" ht="15"/>
  </sheetData>
  <sheetProtection/>
  <mergeCells count="25">
    <mergeCell ref="N7:N9"/>
    <mergeCell ref="O7:O9"/>
    <mergeCell ref="E8:E9"/>
    <mergeCell ref="F8:G8"/>
    <mergeCell ref="A10:B10"/>
    <mergeCell ref="K7:K9"/>
    <mergeCell ref="L7:L9"/>
    <mergeCell ref="M7:M9"/>
    <mergeCell ref="L4:O4"/>
    <mergeCell ref="M5:O5"/>
    <mergeCell ref="A6:B9"/>
    <mergeCell ref="C6:C9"/>
    <mergeCell ref="D6:O6"/>
    <mergeCell ref="D7:D9"/>
    <mergeCell ref="E7:G7"/>
    <mergeCell ref="H7:H9"/>
    <mergeCell ref="I7:I9"/>
    <mergeCell ref="J7:J9"/>
    <mergeCell ref="D3:K3"/>
    <mergeCell ref="L3:O3"/>
    <mergeCell ref="A1:B1"/>
    <mergeCell ref="D1:K1"/>
    <mergeCell ref="L1:O1"/>
    <mergeCell ref="D2:K2"/>
    <mergeCell ref="L2:O2"/>
  </mergeCells>
  <printOptions/>
  <pageMargins left="0.45" right="0" top="0.25" bottom="0" header="0.5" footer="0.31"/>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1:C40"/>
  <sheetViews>
    <sheetView showZeros="0" view="pageBreakPreview" zoomScaleNormal="80" zoomScaleSheetLayoutView="100" zoomScalePageLayoutView="0" workbookViewId="0" topLeftCell="A1">
      <selection activeCell="C4" sqref="C4:C32"/>
    </sheetView>
  </sheetViews>
  <sheetFormatPr defaultColWidth="8.796875" defaultRowHeight="15"/>
  <cols>
    <col min="1" max="1" width="4.19921875" style="17" customWidth="1"/>
    <col min="2" max="2" width="47.3984375" style="17" customWidth="1"/>
    <col min="3" max="3" width="39.69921875" style="17" customWidth="1"/>
    <col min="4" max="16384" width="9" style="17" customWidth="1"/>
  </cols>
  <sheetData>
    <row r="1" spans="1:3" s="46" customFormat="1" ht="39.75" customHeight="1">
      <c r="A1" s="715" t="s">
        <v>140</v>
      </c>
      <c r="B1" s="716"/>
      <c r="C1" s="716"/>
    </row>
    <row r="2" spans="1:3" ht="21" customHeight="1">
      <c r="A2" s="717" t="s">
        <v>23</v>
      </c>
      <c r="B2" s="718"/>
      <c r="C2" s="83" t="s">
        <v>141</v>
      </c>
    </row>
    <row r="3" spans="1:3" s="85" customFormat="1" ht="15" customHeight="1">
      <c r="A3" s="719" t="s">
        <v>0</v>
      </c>
      <c r="B3" s="720"/>
      <c r="C3" s="84">
        <v>1</v>
      </c>
    </row>
    <row r="4" spans="1:3" ht="19.5" customHeight="1">
      <c r="A4" s="51" t="s">
        <v>101</v>
      </c>
      <c r="B4" s="52" t="s">
        <v>142</v>
      </c>
      <c r="C4" s="227">
        <v>20</v>
      </c>
    </row>
    <row r="5" spans="1:3" s="89" customFormat="1" ht="19.5" customHeight="1">
      <c r="A5" s="86" t="s">
        <v>13</v>
      </c>
      <c r="B5" s="87" t="s">
        <v>125</v>
      </c>
      <c r="C5" s="88">
        <v>0</v>
      </c>
    </row>
    <row r="6" spans="1:3" s="89" customFormat="1" ht="19.5" customHeight="1">
      <c r="A6" s="86" t="s">
        <v>14</v>
      </c>
      <c r="B6" s="87" t="s">
        <v>57</v>
      </c>
      <c r="C6" s="88">
        <v>1</v>
      </c>
    </row>
    <row r="7" spans="1:3" s="89" customFormat="1" ht="19.5" customHeight="1">
      <c r="A7" s="86" t="s">
        <v>15</v>
      </c>
      <c r="B7" s="87" t="s">
        <v>130</v>
      </c>
      <c r="C7" s="88">
        <v>9</v>
      </c>
    </row>
    <row r="8" spans="1:3" s="89" customFormat="1" ht="19.5" customHeight="1">
      <c r="A8" s="86" t="s">
        <v>16</v>
      </c>
      <c r="B8" s="87" t="s">
        <v>126</v>
      </c>
      <c r="C8" s="88">
        <v>10</v>
      </c>
    </row>
    <row r="9" spans="1:3" s="89" customFormat="1" ht="19.5" customHeight="1">
      <c r="A9" s="86" t="s">
        <v>17</v>
      </c>
      <c r="B9" s="87" t="s">
        <v>116</v>
      </c>
      <c r="C9" s="88">
        <v>0</v>
      </c>
    </row>
    <row r="10" spans="1:3" s="89" customFormat="1" ht="19.5" customHeight="1">
      <c r="A10" s="86" t="s">
        <v>18</v>
      </c>
      <c r="B10" s="87" t="s">
        <v>143</v>
      </c>
      <c r="C10" s="88">
        <v>0</v>
      </c>
    </row>
    <row r="11" spans="1:3" s="89" customFormat="1" ht="19.5" customHeight="1">
      <c r="A11" s="86" t="s">
        <v>19</v>
      </c>
      <c r="B11" s="87" t="s">
        <v>118</v>
      </c>
      <c r="C11" s="88">
        <v>0</v>
      </c>
    </row>
    <row r="12" spans="1:3" s="90" customFormat="1" ht="19.5" customHeight="1">
      <c r="A12" s="86" t="s">
        <v>22</v>
      </c>
      <c r="B12" s="87" t="s">
        <v>144</v>
      </c>
      <c r="C12" s="88">
        <v>0</v>
      </c>
    </row>
    <row r="13" spans="1:3" s="90" customFormat="1" ht="19.5" customHeight="1">
      <c r="A13" s="86" t="s">
        <v>58</v>
      </c>
      <c r="B13" s="87" t="s">
        <v>43</v>
      </c>
      <c r="C13" s="88">
        <v>0</v>
      </c>
    </row>
    <row r="14" spans="1:3" s="90" customFormat="1" ht="19.5" customHeight="1">
      <c r="A14" s="51" t="s">
        <v>108</v>
      </c>
      <c r="B14" s="52" t="s">
        <v>145</v>
      </c>
      <c r="C14" s="227">
        <v>3</v>
      </c>
    </row>
    <row r="15" spans="1:3" s="90" customFormat="1" ht="19.5" customHeight="1">
      <c r="A15" s="86" t="s">
        <v>24</v>
      </c>
      <c r="B15" s="87" t="s">
        <v>25</v>
      </c>
      <c r="C15" s="88">
        <v>3</v>
      </c>
    </row>
    <row r="16" spans="1:3" s="90" customFormat="1" ht="19.5" customHeight="1">
      <c r="A16" s="86" t="s">
        <v>26</v>
      </c>
      <c r="B16" s="87" t="s">
        <v>43</v>
      </c>
      <c r="C16" s="88">
        <v>0</v>
      </c>
    </row>
    <row r="17" spans="1:3" ht="19.5" customHeight="1">
      <c r="A17" s="51" t="s">
        <v>120</v>
      </c>
      <c r="B17" s="52" t="s">
        <v>27</v>
      </c>
      <c r="C17" s="227">
        <v>0</v>
      </c>
    </row>
    <row r="18" spans="1:3" s="89" customFormat="1" ht="19.5" customHeight="1">
      <c r="A18" s="86" t="s">
        <v>28</v>
      </c>
      <c r="B18" s="87" t="s">
        <v>29</v>
      </c>
      <c r="C18" s="88">
        <v>0</v>
      </c>
    </row>
    <row r="19" spans="1:3" s="89" customFormat="1" ht="30">
      <c r="A19" s="86" t="s">
        <v>30</v>
      </c>
      <c r="B19" s="87" t="s">
        <v>31</v>
      </c>
      <c r="C19" s="88">
        <v>0</v>
      </c>
    </row>
    <row r="20" spans="1:3" s="89" customFormat="1" ht="19.5" customHeight="1">
      <c r="A20" s="86" t="s">
        <v>32</v>
      </c>
      <c r="B20" s="87" t="s">
        <v>122</v>
      </c>
      <c r="C20" s="88">
        <v>0</v>
      </c>
    </row>
    <row r="21" spans="1:3" s="89" customFormat="1" ht="19.5" customHeight="1">
      <c r="A21" s="51" t="s">
        <v>123</v>
      </c>
      <c r="B21" s="52" t="s">
        <v>124</v>
      </c>
      <c r="C21" s="227">
        <v>19</v>
      </c>
    </row>
    <row r="22" spans="1:3" s="89" customFormat="1" ht="19.5" customHeight="1">
      <c r="A22" s="86" t="s">
        <v>33</v>
      </c>
      <c r="B22" s="87" t="s">
        <v>125</v>
      </c>
      <c r="C22" s="88">
        <v>0</v>
      </c>
    </row>
    <row r="23" spans="1:3" s="89" customFormat="1" ht="19.5" customHeight="1">
      <c r="A23" s="86" t="s">
        <v>34</v>
      </c>
      <c r="B23" s="87" t="s">
        <v>57</v>
      </c>
      <c r="C23" s="88">
        <v>0</v>
      </c>
    </row>
    <row r="24" spans="1:3" s="89" customFormat="1" ht="19.5" customHeight="1">
      <c r="A24" s="86" t="s">
        <v>35</v>
      </c>
      <c r="B24" s="87" t="s">
        <v>146</v>
      </c>
      <c r="C24" s="88">
        <v>19</v>
      </c>
    </row>
    <row r="25" spans="1:3" s="89" customFormat="1" ht="19.5" customHeight="1">
      <c r="A25" s="86" t="s">
        <v>36</v>
      </c>
      <c r="B25" s="87" t="s">
        <v>115</v>
      </c>
      <c r="C25" s="88">
        <v>0</v>
      </c>
    </row>
    <row r="26" spans="1:3" s="89" customFormat="1" ht="19.5" customHeight="1">
      <c r="A26" s="86" t="s">
        <v>37</v>
      </c>
      <c r="B26" s="87" t="s">
        <v>147</v>
      </c>
      <c r="C26" s="88">
        <v>0</v>
      </c>
    </row>
    <row r="27" spans="1:3" s="89" customFormat="1" ht="19.5" customHeight="1">
      <c r="A27" s="86" t="s">
        <v>38</v>
      </c>
      <c r="B27" s="87" t="s">
        <v>118</v>
      </c>
      <c r="C27" s="88">
        <v>0</v>
      </c>
    </row>
    <row r="28" spans="1:3" s="89" customFormat="1" ht="19.5" customHeight="1">
      <c r="A28" s="86" t="s">
        <v>44</v>
      </c>
      <c r="B28" s="87" t="s">
        <v>148</v>
      </c>
      <c r="C28" s="88">
        <v>0</v>
      </c>
    </row>
    <row r="29" spans="1:3" s="89" customFormat="1" ht="19.5" customHeight="1">
      <c r="A29" s="51" t="s">
        <v>128</v>
      </c>
      <c r="B29" s="52" t="s">
        <v>149</v>
      </c>
      <c r="C29" s="227">
        <v>389</v>
      </c>
    </row>
    <row r="30" spans="1:3" ht="19.5" customHeight="1">
      <c r="A30" s="86" t="s">
        <v>39</v>
      </c>
      <c r="B30" s="87" t="s">
        <v>125</v>
      </c>
      <c r="C30" s="88">
        <v>381</v>
      </c>
    </row>
    <row r="31" spans="1:3" s="89" customFormat="1" ht="19.5" customHeight="1">
      <c r="A31" s="86" t="s">
        <v>40</v>
      </c>
      <c r="B31" s="87" t="s">
        <v>57</v>
      </c>
      <c r="C31" s="88">
        <v>0</v>
      </c>
    </row>
    <row r="32" spans="1:3" s="89" customFormat="1" ht="19.5" customHeight="1">
      <c r="A32" s="86" t="s">
        <v>41</v>
      </c>
      <c r="B32" s="87" t="s">
        <v>146</v>
      </c>
      <c r="C32" s="88">
        <v>8</v>
      </c>
    </row>
    <row r="33" spans="1:3" s="89" customFormat="1" ht="25.5" customHeight="1">
      <c r="A33" s="721"/>
      <c r="B33" s="721"/>
      <c r="C33" s="222" t="str">
        <f>'Thong tin'!B8</f>
        <v>Kon Tum, ngày       tháng 04 năm 2019</v>
      </c>
    </row>
    <row r="34" spans="1:3" s="89" customFormat="1" ht="18.75">
      <c r="A34" s="713" t="s">
        <v>5</v>
      </c>
      <c r="B34" s="713"/>
      <c r="C34" s="91" t="str">
        <f>'Thong tin'!B7</f>
        <v>CỤC TRƯỞNG
</v>
      </c>
    </row>
    <row r="35" spans="1:3" s="89" customFormat="1" ht="18.75">
      <c r="A35" s="92"/>
      <c r="B35" s="93"/>
      <c r="C35" s="93"/>
    </row>
    <row r="36" spans="1:3" s="89" customFormat="1" ht="15.75">
      <c r="A36" s="92"/>
      <c r="B36" s="94"/>
      <c r="C36" s="94"/>
    </row>
    <row r="37" spans="1:3" s="89" customFormat="1" ht="15.75">
      <c r="A37" s="92"/>
      <c r="B37" s="92"/>
      <c r="C37" s="92"/>
    </row>
    <row r="38" spans="1:3" ht="15.75">
      <c r="A38" s="95"/>
      <c r="B38" s="94"/>
      <c r="C38" s="96"/>
    </row>
    <row r="39" spans="1:3" ht="15.75">
      <c r="A39" s="97"/>
      <c r="B39" s="96"/>
      <c r="C39" s="97"/>
    </row>
    <row r="40" spans="1:3" ht="18.75">
      <c r="A40" s="714" t="str">
        <f>'Thong tin'!B5</f>
        <v>Phạm Anh Vũ</v>
      </c>
      <c r="B40" s="714"/>
      <c r="C40" s="98" t="str">
        <f>'Thong tin'!B6</f>
        <v>Cao Minh Hoàng Tùng</v>
      </c>
    </row>
  </sheetData>
  <sheetProtection/>
  <mergeCells count="6">
    <mergeCell ref="A34:B34"/>
    <mergeCell ref="A40:B40"/>
    <mergeCell ref="A1:C1"/>
    <mergeCell ref="A2:B2"/>
    <mergeCell ref="A3:B3"/>
    <mergeCell ref="A33:B33"/>
  </mergeCells>
  <printOptions/>
  <pageMargins left="0.37" right="0.25" top="0.3" bottom="0" header="0.47" footer="0.2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sheetPr>
  <dimension ref="A1:P27"/>
  <sheetViews>
    <sheetView showZeros="0" view="pageBreakPreview" zoomScaleSheetLayoutView="100" zoomScalePageLayoutView="0" workbookViewId="0" topLeftCell="A1">
      <selection activeCell="A6" sqref="A6:B9"/>
    </sheetView>
  </sheetViews>
  <sheetFormatPr defaultColWidth="8.796875" defaultRowHeight="15"/>
  <cols>
    <col min="1" max="1" width="4.09765625" style="46" customWidth="1"/>
    <col min="2" max="2" width="23.3984375" style="8" customWidth="1"/>
    <col min="3" max="3" width="12.19921875" style="8" customWidth="1"/>
    <col min="4" max="5" width="10.8984375" style="8" customWidth="1"/>
    <col min="6" max="6" width="9.5" style="8" bestFit="1" customWidth="1"/>
    <col min="7" max="7" width="10" style="8" customWidth="1"/>
    <col min="8" max="8" width="8.19921875" style="8" customWidth="1"/>
    <col min="9" max="9" width="9.19921875" style="8" customWidth="1"/>
    <col min="10" max="10" width="10.59765625" style="8" customWidth="1"/>
    <col min="11" max="14" width="8.19921875" style="8" customWidth="1"/>
    <col min="15" max="16384" width="9" style="8" customWidth="1"/>
  </cols>
  <sheetData>
    <row r="1" spans="1:16" ht="23.25" customHeight="1">
      <c r="A1" s="722" t="s">
        <v>150</v>
      </c>
      <c r="B1" s="722"/>
      <c r="C1" s="99"/>
      <c r="D1" s="100" t="s">
        <v>151</v>
      </c>
      <c r="E1" s="100"/>
      <c r="F1" s="100"/>
      <c r="G1" s="100"/>
      <c r="H1" s="100"/>
      <c r="I1" s="100"/>
      <c r="J1" s="10"/>
      <c r="K1" s="13"/>
      <c r="L1" s="15" t="s">
        <v>74</v>
      </c>
      <c r="M1" s="13"/>
      <c r="N1" s="10"/>
      <c r="O1" s="10"/>
      <c r="P1" s="10"/>
    </row>
    <row r="2" spans="1:16" ht="16.5" customHeight="1">
      <c r="A2" s="672" t="s">
        <v>75</v>
      </c>
      <c r="B2" s="672"/>
      <c r="C2" s="672"/>
      <c r="D2" s="673" t="s">
        <v>76</v>
      </c>
      <c r="E2" s="673"/>
      <c r="F2" s="673"/>
      <c r="G2" s="673"/>
      <c r="H2" s="673"/>
      <c r="I2" s="673"/>
      <c r="J2" s="100"/>
      <c r="K2" s="15"/>
      <c r="L2" s="674" t="str">
        <f>'Thong tin'!B4</f>
        <v>Cục THADS tỉnh Kon Tum</v>
      </c>
      <c r="M2" s="674"/>
      <c r="N2" s="674"/>
      <c r="O2" s="10"/>
      <c r="P2" s="18"/>
    </row>
    <row r="3" spans="1:16" ht="16.5" customHeight="1">
      <c r="A3" s="672" t="s">
        <v>77</v>
      </c>
      <c r="B3" s="672"/>
      <c r="C3" s="10"/>
      <c r="D3" s="670" t="str">
        <f>'Thong tin'!B3</f>
        <v>6 tháng / năm 2019</v>
      </c>
      <c r="E3" s="670"/>
      <c r="F3" s="670"/>
      <c r="G3" s="670"/>
      <c r="H3" s="670"/>
      <c r="I3" s="670"/>
      <c r="J3" s="101"/>
      <c r="K3" s="13"/>
      <c r="L3" s="15" t="s">
        <v>78</v>
      </c>
      <c r="M3" s="13"/>
      <c r="N3" s="10"/>
      <c r="O3" s="10"/>
      <c r="P3" s="102"/>
    </row>
    <row r="4" spans="1:16" ht="16.5" customHeight="1">
      <c r="A4" s="13" t="s">
        <v>79</v>
      </c>
      <c r="B4" s="13"/>
      <c r="C4" s="14"/>
      <c r="D4" s="15"/>
      <c r="E4" s="15"/>
      <c r="F4" s="14"/>
      <c r="G4" s="16"/>
      <c r="H4" s="16"/>
      <c r="I4" s="16"/>
      <c r="J4" s="14"/>
      <c r="K4" s="15"/>
      <c r="L4" s="674" t="s">
        <v>80</v>
      </c>
      <c r="M4" s="674"/>
      <c r="N4" s="674"/>
      <c r="O4" s="10"/>
      <c r="P4" s="102"/>
    </row>
    <row r="5" spans="1:16" ht="16.5" customHeight="1">
      <c r="A5" s="17"/>
      <c r="B5" s="14"/>
      <c r="C5" s="103"/>
      <c r="D5" s="14"/>
      <c r="E5" s="14"/>
      <c r="F5" s="18"/>
      <c r="G5" s="19"/>
      <c r="H5" s="19"/>
      <c r="I5" s="19"/>
      <c r="J5" s="18"/>
      <c r="K5" s="20"/>
      <c r="L5" s="675" t="s">
        <v>152</v>
      </c>
      <c r="M5" s="675"/>
      <c r="N5" s="675"/>
      <c r="O5" s="10"/>
      <c r="P5" s="102"/>
    </row>
    <row r="6" spans="1:16" ht="18.75" customHeight="1">
      <c r="A6" s="676" t="s">
        <v>82</v>
      </c>
      <c r="B6" s="677"/>
      <c r="C6" s="683" t="s">
        <v>6</v>
      </c>
      <c r="D6" s="682" t="s">
        <v>153</v>
      </c>
      <c r="E6" s="684"/>
      <c r="F6" s="684"/>
      <c r="G6" s="684"/>
      <c r="H6" s="684"/>
      <c r="I6" s="684"/>
      <c r="J6" s="684"/>
      <c r="K6" s="684"/>
      <c r="L6" s="684"/>
      <c r="M6" s="684"/>
      <c r="N6" s="685"/>
      <c r="O6" s="10"/>
      <c r="P6" s="102"/>
    </row>
    <row r="7" spans="1:16" ht="27" customHeight="1">
      <c r="A7" s="678"/>
      <c r="B7" s="679"/>
      <c r="C7" s="683"/>
      <c r="D7" s="691" t="s">
        <v>154</v>
      </c>
      <c r="E7" s="688" t="s">
        <v>155</v>
      </c>
      <c r="F7" s="689"/>
      <c r="G7" s="690"/>
      <c r="H7" s="691" t="s">
        <v>156</v>
      </c>
      <c r="I7" s="691" t="s">
        <v>86</v>
      </c>
      <c r="J7" s="691" t="s">
        <v>157</v>
      </c>
      <c r="K7" s="691" t="s">
        <v>88</v>
      </c>
      <c r="L7" s="691" t="s">
        <v>89</v>
      </c>
      <c r="M7" s="691" t="s">
        <v>90</v>
      </c>
      <c r="N7" s="711" t="s">
        <v>91</v>
      </c>
      <c r="O7" s="102"/>
      <c r="P7" s="102"/>
    </row>
    <row r="8" spans="1:16" ht="18" customHeight="1">
      <c r="A8" s="678"/>
      <c r="B8" s="679"/>
      <c r="C8" s="683"/>
      <c r="D8" s="691"/>
      <c r="E8" s="696" t="s">
        <v>92</v>
      </c>
      <c r="F8" s="697" t="s">
        <v>93</v>
      </c>
      <c r="G8" s="698"/>
      <c r="H8" s="691"/>
      <c r="I8" s="691"/>
      <c r="J8" s="691"/>
      <c r="K8" s="691"/>
      <c r="L8" s="691"/>
      <c r="M8" s="691"/>
      <c r="N8" s="711"/>
      <c r="O8" s="723"/>
      <c r="P8" s="723"/>
    </row>
    <row r="9" spans="1:16" ht="26.25" customHeight="1">
      <c r="A9" s="680"/>
      <c r="B9" s="681"/>
      <c r="C9" s="683"/>
      <c r="D9" s="692"/>
      <c r="E9" s="692"/>
      <c r="F9" s="21" t="s">
        <v>94</v>
      </c>
      <c r="G9" s="23" t="s">
        <v>95</v>
      </c>
      <c r="H9" s="692"/>
      <c r="I9" s="692"/>
      <c r="J9" s="692"/>
      <c r="K9" s="692"/>
      <c r="L9" s="692"/>
      <c r="M9" s="692"/>
      <c r="N9" s="711"/>
      <c r="O9" s="104"/>
      <c r="P9" s="104"/>
    </row>
    <row r="10" spans="1:16" s="107" customFormat="1" ht="20.25" customHeight="1">
      <c r="A10" s="724" t="s">
        <v>96</v>
      </c>
      <c r="B10" s="725"/>
      <c r="C10" s="105">
        <v>1</v>
      </c>
      <c r="D10" s="105">
        <v>2</v>
      </c>
      <c r="E10" s="105">
        <v>3</v>
      </c>
      <c r="F10" s="105">
        <v>4</v>
      </c>
      <c r="G10" s="105">
        <v>5</v>
      </c>
      <c r="H10" s="105">
        <v>6</v>
      </c>
      <c r="I10" s="105">
        <v>7</v>
      </c>
      <c r="J10" s="105">
        <v>8</v>
      </c>
      <c r="K10" s="105">
        <v>9</v>
      </c>
      <c r="L10" s="105">
        <v>10</v>
      </c>
      <c r="M10" s="105">
        <v>11</v>
      </c>
      <c r="N10" s="105">
        <v>12</v>
      </c>
      <c r="O10" s="106"/>
      <c r="P10" s="106"/>
    </row>
    <row r="11" spans="1:16" ht="21" customHeight="1">
      <c r="A11" s="27" t="s">
        <v>9</v>
      </c>
      <c r="B11" s="28" t="s">
        <v>97</v>
      </c>
      <c r="C11" s="29">
        <v>15763546.268</v>
      </c>
      <c r="D11" s="29">
        <v>5650215.562</v>
      </c>
      <c r="E11" s="29">
        <v>5667914.924000001</v>
      </c>
      <c r="F11" s="29">
        <v>42846</v>
      </c>
      <c r="G11" s="29">
        <v>5625068.924000001</v>
      </c>
      <c r="H11" s="29">
        <v>16516.8</v>
      </c>
      <c r="I11" s="29">
        <v>535696.129</v>
      </c>
      <c r="J11" s="29">
        <v>3878686.518</v>
      </c>
      <c r="K11" s="29">
        <v>14516.335</v>
      </c>
      <c r="L11" s="29">
        <v>0</v>
      </c>
      <c r="M11" s="29">
        <v>0</v>
      </c>
      <c r="N11" s="29">
        <v>0</v>
      </c>
      <c r="O11" s="102"/>
      <c r="P11" s="102"/>
    </row>
    <row r="12" spans="1:16" ht="21" customHeight="1">
      <c r="A12" s="31">
        <v>1</v>
      </c>
      <c r="B12" s="32" t="s">
        <v>21</v>
      </c>
      <c r="C12" s="42">
        <v>7670009.53</v>
      </c>
      <c r="D12" s="33">
        <v>2965029.3630000004</v>
      </c>
      <c r="E12" s="33">
        <v>2353983.8030000003</v>
      </c>
      <c r="F12" s="33">
        <v>9050</v>
      </c>
      <c r="G12" s="33">
        <v>2344933.8030000003</v>
      </c>
      <c r="H12" s="33">
        <v>13816.8</v>
      </c>
      <c r="I12" s="33">
        <v>175112.07899999997</v>
      </c>
      <c r="J12" s="33">
        <v>2147851.15</v>
      </c>
      <c r="K12" s="33">
        <v>14216.335</v>
      </c>
      <c r="L12" s="33">
        <v>0</v>
      </c>
      <c r="M12" s="33">
        <v>0</v>
      </c>
      <c r="N12" s="33">
        <v>0</v>
      </c>
      <c r="O12" s="102"/>
      <c r="P12" s="102"/>
    </row>
    <row r="13" spans="1:16" ht="21" customHeight="1">
      <c r="A13" s="31">
        <v>2</v>
      </c>
      <c r="B13" s="32" t="s">
        <v>98</v>
      </c>
      <c r="C13" s="42">
        <v>8093536.737999999</v>
      </c>
      <c r="D13" s="33">
        <v>2685186.1989999996</v>
      </c>
      <c r="E13" s="33">
        <v>3313931.121</v>
      </c>
      <c r="F13" s="33">
        <v>33796</v>
      </c>
      <c r="G13" s="33">
        <v>3280135.121</v>
      </c>
      <c r="H13" s="33">
        <v>2700</v>
      </c>
      <c r="I13" s="33">
        <v>360584.05</v>
      </c>
      <c r="J13" s="33">
        <v>1730835.368</v>
      </c>
      <c r="K13" s="33">
        <v>300</v>
      </c>
      <c r="L13" s="33">
        <v>0</v>
      </c>
      <c r="M13" s="33">
        <v>0</v>
      </c>
      <c r="N13" s="33">
        <v>0</v>
      </c>
      <c r="O13" s="102"/>
      <c r="P13" s="102"/>
    </row>
    <row r="14" spans="1:16" ht="21" customHeight="1">
      <c r="A14" s="34" t="s">
        <v>10</v>
      </c>
      <c r="B14" s="35" t="s">
        <v>99</v>
      </c>
      <c r="C14" s="81">
        <v>624681.842</v>
      </c>
      <c r="D14" s="36">
        <v>155945.175</v>
      </c>
      <c r="E14" s="36">
        <v>404026.667</v>
      </c>
      <c r="F14" s="36">
        <v>0</v>
      </c>
      <c r="G14" s="36">
        <v>404026.667</v>
      </c>
      <c r="H14" s="36">
        <v>0</v>
      </c>
      <c r="I14" s="36">
        <v>0</v>
      </c>
      <c r="J14" s="36">
        <v>64710</v>
      </c>
      <c r="K14" s="36">
        <v>0</v>
      </c>
      <c r="L14" s="36">
        <v>0</v>
      </c>
      <c r="M14" s="36">
        <v>0</v>
      </c>
      <c r="N14" s="36">
        <v>0</v>
      </c>
      <c r="O14" s="102"/>
      <c r="P14" s="102"/>
    </row>
    <row r="15" spans="1:16" ht="21" customHeight="1">
      <c r="A15" s="37" t="s">
        <v>11</v>
      </c>
      <c r="B15" s="38" t="s">
        <v>100</v>
      </c>
      <c r="C15" s="42">
        <v>310651.83499999996</v>
      </c>
      <c r="D15" s="33">
        <v>172150.376</v>
      </c>
      <c r="E15" s="33">
        <v>0</v>
      </c>
      <c r="F15" s="33">
        <v>0</v>
      </c>
      <c r="G15" s="33">
        <v>0</v>
      </c>
      <c r="H15" s="33">
        <v>0</v>
      </c>
      <c r="I15" s="33">
        <v>0</v>
      </c>
      <c r="J15" s="33">
        <v>138501.459</v>
      </c>
      <c r="K15" s="33">
        <v>0</v>
      </c>
      <c r="L15" s="33">
        <v>0</v>
      </c>
      <c r="M15" s="33">
        <v>0</v>
      </c>
      <c r="N15" s="33">
        <v>0</v>
      </c>
      <c r="O15" s="102"/>
      <c r="P15" s="102"/>
    </row>
    <row r="16" spans="1:16" ht="21" customHeight="1">
      <c r="A16" s="34" t="s">
        <v>12</v>
      </c>
      <c r="B16" s="35" t="s">
        <v>4</v>
      </c>
      <c r="C16" s="81">
        <v>15138864.425999999</v>
      </c>
      <c r="D16" s="81">
        <v>5494270.387</v>
      </c>
      <c r="E16" s="81">
        <v>5263888.257</v>
      </c>
      <c r="F16" s="81">
        <v>42846</v>
      </c>
      <c r="G16" s="81">
        <v>5221042.257</v>
      </c>
      <c r="H16" s="81">
        <v>16516.8</v>
      </c>
      <c r="I16" s="81">
        <v>535696.129</v>
      </c>
      <c r="J16" s="81">
        <v>3813976.518</v>
      </c>
      <c r="K16" s="81">
        <v>14516.335</v>
      </c>
      <c r="L16" s="81">
        <v>0</v>
      </c>
      <c r="M16" s="81">
        <v>0</v>
      </c>
      <c r="N16" s="81">
        <v>0</v>
      </c>
      <c r="O16" s="102"/>
      <c r="P16" s="102"/>
    </row>
    <row r="17" spans="1:16" ht="21" customHeight="1">
      <c r="A17" s="37" t="s">
        <v>101</v>
      </c>
      <c r="B17" s="41" t="s">
        <v>1</v>
      </c>
      <c r="C17" s="42">
        <v>9913570.720999999</v>
      </c>
      <c r="D17" s="42">
        <v>3483070.0230000005</v>
      </c>
      <c r="E17" s="42">
        <v>3206112.7709999997</v>
      </c>
      <c r="F17" s="42">
        <v>34746</v>
      </c>
      <c r="G17" s="42">
        <v>3171366.7709999997</v>
      </c>
      <c r="H17" s="42">
        <v>16516.8</v>
      </c>
      <c r="I17" s="42">
        <v>521440.476</v>
      </c>
      <c r="J17" s="42">
        <v>2686130.651</v>
      </c>
      <c r="K17" s="42">
        <v>300</v>
      </c>
      <c r="L17" s="42">
        <v>0</v>
      </c>
      <c r="M17" s="42">
        <v>0</v>
      </c>
      <c r="N17" s="42">
        <v>0</v>
      </c>
      <c r="O17" s="102"/>
      <c r="P17" s="10"/>
    </row>
    <row r="18" spans="1:16" ht="21" customHeight="1">
      <c r="A18" s="31" t="s">
        <v>13</v>
      </c>
      <c r="B18" s="32" t="s">
        <v>102</v>
      </c>
      <c r="C18" s="42">
        <v>6010006.138</v>
      </c>
      <c r="D18" s="33">
        <v>2200384.0900000003</v>
      </c>
      <c r="E18" s="33">
        <v>2305782.306</v>
      </c>
      <c r="F18" s="33">
        <v>34346</v>
      </c>
      <c r="G18" s="33">
        <v>2271436.306</v>
      </c>
      <c r="H18" s="33">
        <v>16216.8</v>
      </c>
      <c r="I18" s="33">
        <v>337065.9</v>
      </c>
      <c r="J18" s="33">
        <v>1150257.042</v>
      </c>
      <c r="K18" s="33">
        <v>300</v>
      </c>
      <c r="L18" s="33">
        <v>0</v>
      </c>
      <c r="M18" s="33">
        <v>0</v>
      </c>
      <c r="N18" s="33">
        <v>0</v>
      </c>
      <c r="O18" s="102"/>
      <c r="P18" s="10"/>
    </row>
    <row r="19" spans="1:16" ht="21" customHeight="1">
      <c r="A19" s="31" t="s">
        <v>14</v>
      </c>
      <c r="B19" s="32" t="s">
        <v>103</v>
      </c>
      <c r="C19" s="42">
        <v>9976</v>
      </c>
      <c r="D19" s="33">
        <v>1</v>
      </c>
      <c r="E19" s="33">
        <v>9975</v>
      </c>
      <c r="F19" s="33">
        <v>0</v>
      </c>
      <c r="G19" s="33">
        <v>9975</v>
      </c>
      <c r="H19" s="33">
        <v>0</v>
      </c>
      <c r="I19" s="33">
        <v>0</v>
      </c>
      <c r="J19" s="33">
        <v>0</v>
      </c>
      <c r="K19" s="33">
        <v>0</v>
      </c>
      <c r="L19" s="33">
        <v>0</v>
      </c>
      <c r="M19" s="33">
        <v>0</v>
      </c>
      <c r="N19" s="33">
        <v>0</v>
      </c>
      <c r="O19" s="102"/>
      <c r="P19" s="10"/>
    </row>
    <row r="20" spans="1:16" ht="21" customHeight="1">
      <c r="A20" s="31" t="s">
        <v>15</v>
      </c>
      <c r="B20" s="32" t="s">
        <v>158</v>
      </c>
      <c r="C20" s="42">
        <v>0</v>
      </c>
      <c r="D20" s="33">
        <v>0</v>
      </c>
      <c r="E20" s="33">
        <v>0</v>
      </c>
      <c r="F20" s="33">
        <v>0</v>
      </c>
      <c r="G20" s="33">
        <v>0</v>
      </c>
      <c r="H20" s="33">
        <v>0</v>
      </c>
      <c r="I20" s="33">
        <v>0</v>
      </c>
      <c r="J20" s="33">
        <v>0</v>
      </c>
      <c r="K20" s="33">
        <v>0</v>
      </c>
      <c r="L20" s="33">
        <v>0</v>
      </c>
      <c r="M20" s="33">
        <v>0</v>
      </c>
      <c r="N20" s="33">
        <v>0</v>
      </c>
      <c r="O20" s="102"/>
      <c r="P20" s="10"/>
    </row>
    <row r="21" spans="1:16" ht="20.25" customHeight="1">
      <c r="A21" s="31" t="s">
        <v>16</v>
      </c>
      <c r="B21" s="32" t="s">
        <v>104</v>
      </c>
      <c r="C21" s="42">
        <v>3807155.315</v>
      </c>
      <c r="D21" s="33">
        <v>1277002.3549999997</v>
      </c>
      <c r="E21" s="33">
        <v>890355.465</v>
      </c>
      <c r="F21" s="33">
        <v>400</v>
      </c>
      <c r="G21" s="33">
        <v>889955.465</v>
      </c>
      <c r="H21" s="33">
        <v>300</v>
      </c>
      <c r="I21" s="33">
        <v>106298.236</v>
      </c>
      <c r="J21" s="33">
        <v>1533199.259</v>
      </c>
      <c r="K21" s="33">
        <v>0</v>
      </c>
      <c r="L21" s="33">
        <v>0</v>
      </c>
      <c r="M21" s="33">
        <v>0</v>
      </c>
      <c r="N21" s="33">
        <v>0</v>
      </c>
      <c r="O21" s="102"/>
      <c r="P21" s="10"/>
    </row>
    <row r="22" spans="1:16" ht="21" customHeight="1">
      <c r="A22" s="31" t="s">
        <v>17</v>
      </c>
      <c r="B22" s="32" t="s">
        <v>105</v>
      </c>
      <c r="C22" s="42">
        <v>2674.35</v>
      </c>
      <c r="D22" s="33">
        <v>0</v>
      </c>
      <c r="E22" s="33">
        <v>0</v>
      </c>
      <c r="F22" s="33">
        <v>0</v>
      </c>
      <c r="G22" s="33">
        <v>0</v>
      </c>
      <c r="H22" s="33">
        <v>0</v>
      </c>
      <c r="I22" s="33">
        <v>0</v>
      </c>
      <c r="J22" s="33">
        <v>2674.35</v>
      </c>
      <c r="K22" s="33">
        <v>0</v>
      </c>
      <c r="L22" s="33">
        <v>0</v>
      </c>
      <c r="M22" s="33">
        <v>0</v>
      </c>
      <c r="N22" s="33">
        <v>0</v>
      </c>
      <c r="O22" s="102"/>
      <c r="P22" s="10"/>
    </row>
    <row r="23" spans="1:16" ht="21" customHeight="1">
      <c r="A23" s="31" t="s">
        <v>18</v>
      </c>
      <c r="B23" s="32" t="s">
        <v>106</v>
      </c>
      <c r="C23" s="42">
        <v>83758.91799999999</v>
      </c>
      <c r="D23" s="33">
        <v>5682.578</v>
      </c>
      <c r="E23" s="33">
        <v>0</v>
      </c>
      <c r="F23" s="33">
        <v>0</v>
      </c>
      <c r="G23" s="33">
        <v>0</v>
      </c>
      <c r="H23" s="33">
        <v>0</v>
      </c>
      <c r="I23" s="33">
        <v>78076.34</v>
      </c>
      <c r="J23" s="33">
        <v>0</v>
      </c>
      <c r="K23" s="33">
        <v>0</v>
      </c>
      <c r="L23" s="33">
        <v>0</v>
      </c>
      <c r="M23" s="33">
        <v>0</v>
      </c>
      <c r="N23" s="33">
        <v>0</v>
      </c>
      <c r="O23" s="102"/>
      <c r="P23" s="10"/>
    </row>
    <row r="24" spans="1:16" ht="25.5">
      <c r="A24" s="31" t="s">
        <v>19</v>
      </c>
      <c r="B24" s="43" t="s">
        <v>107</v>
      </c>
      <c r="C24" s="42">
        <v>0</v>
      </c>
      <c r="D24" s="33">
        <v>0</v>
      </c>
      <c r="E24" s="33">
        <v>0</v>
      </c>
      <c r="F24" s="33">
        <v>0</v>
      </c>
      <c r="G24" s="33">
        <v>0</v>
      </c>
      <c r="H24" s="33">
        <v>0</v>
      </c>
      <c r="I24" s="33">
        <v>0</v>
      </c>
      <c r="J24" s="33">
        <v>0</v>
      </c>
      <c r="K24" s="33">
        <v>0</v>
      </c>
      <c r="L24" s="33">
        <v>0</v>
      </c>
      <c r="M24" s="33">
        <v>0</v>
      </c>
      <c r="N24" s="33">
        <v>0</v>
      </c>
      <c r="O24" s="102"/>
      <c r="P24" s="10"/>
    </row>
    <row r="25" spans="1:16" ht="21" customHeight="1">
      <c r="A25" s="31" t="s">
        <v>22</v>
      </c>
      <c r="B25" s="32" t="s">
        <v>27</v>
      </c>
      <c r="C25" s="42">
        <v>0</v>
      </c>
      <c r="D25" s="33">
        <v>0</v>
      </c>
      <c r="E25" s="33">
        <v>0</v>
      </c>
      <c r="F25" s="33">
        <v>0</v>
      </c>
      <c r="G25" s="33">
        <v>0</v>
      </c>
      <c r="H25" s="33">
        <v>0</v>
      </c>
      <c r="I25" s="33">
        <v>0</v>
      </c>
      <c r="J25" s="33">
        <v>0</v>
      </c>
      <c r="K25" s="33">
        <v>0</v>
      </c>
      <c r="L25" s="33">
        <v>0</v>
      </c>
      <c r="M25" s="33">
        <v>0</v>
      </c>
      <c r="N25" s="33">
        <v>0</v>
      </c>
      <c r="O25" s="102"/>
      <c r="P25" s="10"/>
    </row>
    <row r="26" spans="1:16" ht="21" customHeight="1">
      <c r="A26" s="37" t="s">
        <v>108</v>
      </c>
      <c r="B26" s="38" t="s">
        <v>20</v>
      </c>
      <c r="C26" s="42">
        <v>5225293.704999999</v>
      </c>
      <c r="D26" s="33">
        <v>2011200.3639999996</v>
      </c>
      <c r="E26" s="33">
        <v>2057775.4860000003</v>
      </c>
      <c r="F26" s="33">
        <v>8100</v>
      </c>
      <c r="G26" s="33">
        <v>2049675.4860000003</v>
      </c>
      <c r="H26" s="33">
        <v>0</v>
      </c>
      <c r="I26" s="33">
        <v>14255.652999999998</v>
      </c>
      <c r="J26" s="33">
        <v>1127845.8669999999</v>
      </c>
      <c r="K26" s="33">
        <v>14216.335</v>
      </c>
      <c r="L26" s="33">
        <v>0</v>
      </c>
      <c r="M26" s="33">
        <v>0</v>
      </c>
      <c r="N26" s="33">
        <v>0</v>
      </c>
      <c r="O26" s="102"/>
      <c r="P26" s="10"/>
    </row>
    <row r="27" spans="1:16" ht="30.75" customHeight="1">
      <c r="A27" s="108" t="s">
        <v>52</v>
      </c>
      <c r="B27" s="109" t="s">
        <v>159</v>
      </c>
      <c r="C27" s="45">
        <f>(C18+C19+C20)/C17</f>
        <v>0.6072466024020813</v>
      </c>
      <c r="D27" s="45">
        <f aca="true" t="shared" si="0" ref="D27:N27">(D18+D19+D20)/D17</f>
        <v>0.631737253477548</v>
      </c>
      <c r="E27" s="45">
        <f t="shared" si="0"/>
        <v>0.7222944017897741</v>
      </c>
      <c r="F27" s="45">
        <f t="shared" si="0"/>
        <v>0.988487883497381</v>
      </c>
      <c r="G27" s="45">
        <f t="shared" si="0"/>
        <v>0.7193779435611044</v>
      </c>
      <c r="H27" s="45">
        <f t="shared" si="0"/>
        <v>0.9818366753850625</v>
      </c>
      <c r="I27" s="45">
        <f t="shared" si="0"/>
        <v>0.6464129953732245</v>
      </c>
      <c r="J27" s="45">
        <f t="shared" si="0"/>
        <v>0.4282208095766969</v>
      </c>
      <c r="K27" s="45">
        <f t="shared" si="0"/>
        <v>1</v>
      </c>
      <c r="L27" s="45" t="e">
        <f t="shared" si="0"/>
        <v>#DIV/0!</v>
      </c>
      <c r="M27" s="45" t="e">
        <f t="shared" si="0"/>
        <v>#DIV/0!</v>
      </c>
      <c r="N27" s="45" t="e">
        <f t="shared" si="0"/>
        <v>#DIV/0!</v>
      </c>
      <c r="O27" s="102"/>
      <c r="P27" s="10"/>
    </row>
  </sheetData>
  <sheetProtection/>
  <mergeCells count="24">
    <mergeCell ref="O8:P8"/>
    <mergeCell ref="A10:B10"/>
    <mergeCell ref="K7:K9"/>
    <mergeCell ref="L7:L9"/>
    <mergeCell ref="M7:M9"/>
    <mergeCell ref="N7:N9"/>
    <mergeCell ref="E8:E9"/>
    <mergeCell ref="F8:G8"/>
    <mergeCell ref="L4:N4"/>
    <mergeCell ref="L5:N5"/>
    <mergeCell ref="A6:B9"/>
    <mergeCell ref="C6:C9"/>
    <mergeCell ref="D6:N6"/>
    <mergeCell ref="D7:D9"/>
    <mergeCell ref="E7:G7"/>
    <mergeCell ref="H7:H9"/>
    <mergeCell ref="I7:I9"/>
    <mergeCell ref="J7:J9"/>
    <mergeCell ref="A3:B3"/>
    <mergeCell ref="D3:I3"/>
    <mergeCell ref="A1:B1"/>
    <mergeCell ref="A2:C2"/>
    <mergeCell ref="D2:I2"/>
    <mergeCell ref="L2:N2"/>
  </mergeCells>
  <printOptions/>
  <pageMargins left="0" right="0" top="0.2" bottom="0" header="0.5" footer="0.32"/>
  <pageSetup horizontalDpi="600" verticalDpi="600" orientation="landscape" paperSize="9" scale="95" r:id="rId2"/>
  <drawing r:id="rId1"/>
</worksheet>
</file>

<file path=xl/worksheets/sheet7.xml><?xml version="1.0" encoding="utf-8"?>
<worksheet xmlns="http://schemas.openxmlformats.org/spreadsheetml/2006/main" xmlns:r="http://schemas.openxmlformats.org/officeDocument/2006/relationships">
  <sheetPr>
    <tabColor indexed="11"/>
  </sheetPr>
  <dimension ref="A1:C43"/>
  <sheetViews>
    <sheetView showZeros="0" view="pageBreakPreview" zoomScaleNormal="80" zoomScaleSheetLayoutView="100" zoomScalePageLayoutView="0" workbookViewId="0" topLeftCell="A1">
      <selection activeCell="C4" sqref="C4:C29"/>
    </sheetView>
  </sheetViews>
  <sheetFormatPr defaultColWidth="8.796875" defaultRowHeight="15"/>
  <cols>
    <col min="1" max="1" width="4.19921875" style="17" customWidth="1"/>
    <col min="2" max="2" width="47.8984375" style="17" customWidth="1"/>
    <col min="3" max="3" width="38.59765625" style="17" customWidth="1"/>
    <col min="4" max="16384" width="9" style="17" customWidth="1"/>
  </cols>
  <sheetData>
    <row r="1" spans="1:3" s="46" customFormat="1" ht="36" customHeight="1">
      <c r="A1" s="715" t="s">
        <v>160</v>
      </c>
      <c r="B1" s="716"/>
      <c r="C1" s="716"/>
    </row>
    <row r="2" spans="1:3" ht="21.75" customHeight="1">
      <c r="A2" s="726" t="s">
        <v>23</v>
      </c>
      <c r="B2" s="727"/>
      <c r="C2" s="110" t="s">
        <v>161</v>
      </c>
    </row>
    <row r="3" spans="1:3" ht="24.75" customHeight="1">
      <c r="A3" s="728" t="s">
        <v>0</v>
      </c>
      <c r="B3" s="729"/>
      <c r="C3" s="31">
        <v>1</v>
      </c>
    </row>
    <row r="4" spans="1:3" ht="21" customHeight="1">
      <c r="A4" s="51" t="s">
        <v>101</v>
      </c>
      <c r="B4" s="52" t="s">
        <v>142</v>
      </c>
      <c r="C4" s="53">
        <v>2674.35</v>
      </c>
    </row>
    <row r="5" spans="1:3" s="89" customFormat="1" ht="21" customHeight="1">
      <c r="A5" s="86" t="s">
        <v>13</v>
      </c>
      <c r="B5" s="87" t="s">
        <v>113</v>
      </c>
      <c r="C5" s="111">
        <v>0</v>
      </c>
    </row>
    <row r="6" spans="1:3" s="89" customFormat="1" ht="21" customHeight="1">
      <c r="A6" s="86" t="s">
        <v>14</v>
      </c>
      <c r="B6" s="87" t="s">
        <v>114</v>
      </c>
      <c r="C6" s="111">
        <v>0</v>
      </c>
    </row>
    <row r="7" spans="1:3" s="89" customFormat="1" ht="21" customHeight="1">
      <c r="A7" s="86" t="s">
        <v>15</v>
      </c>
      <c r="B7" s="87" t="s">
        <v>115</v>
      </c>
      <c r="C7" s="111">
        <v>2674.35</v>
      </c>
    </row>
    <row r="8" spans="1:3" s="89" customFormat="1" ht="21" customHeight="1">
      <c r="A8" s="86" t="s">
        <v>16</v>
      </c>
      <c r="B8" s="87" t="s">
        <v>116</v>
      </c>
      <c r="C8" s="111">
        <v>0</v>
      </c>
    </row>
    <row r="9" spans="1:3" s="89" customFormat="1" ht="21" customHeight="1">
      <c r="A9" s="86" t="s">
        <v>17</v>
      </c>
      <c r="B9" s="87" t="s">
        <v>117</v>
      </c>
      <c r="C9" s="111">
        <v>0</v>
      </c>
    </row>
    <row r="10" spans="1:3" s="89" customFormat="1" ht="21" customHeight="1">
      <c r="A10" s="86" t="s">
        <v>18</v>
      </c>
      <c r="B10" s="87" t="s">
        <v>118</v>
      </c>
      <c r="C10" s="111">
        <v>0</v>
      </c>
    </row>
    <row r="11" spans="1:3" s="89" customFormat="1" ht="21" customHeight="1">
      <c r="A11" s="86" t="s">
        <v>19</v>
      </c>
      <c r="B11" s="87" t="s">
        <v>43</v>
      </c>
      <c r="C11" s="111">
        <v>0</v>
      </c>
    </row>
    <row r="12" spans="1:3" s="90" customFormat="1" ht="21" customHeight="1">
      <c r="A12" s="51" t="s">
        <v>108</v>
      </c>
      <c r="B12" s="52" t="s">
        <v>119</v>
      </c>
      <c r="C12" s="53">
        <v>83758.91799999999</v>
      </c>
    </row>
    <row r="13" spans="1:3" s="89" customFormat="1" ht="21" customHeight="1">
      <c r="A13" s="86" t="s">
        <v>24</v>
      </c>
      <c r="B13" s="87" t="s">
        <v>42</v>
      </c>
      <c r="C13" s="111">
        <v>83758.91799999999</v>
      </c>
    </row>
    <row r="14" spans="1:3" ht="21" customHeight="1">
      <c r="A14" s="86" t="s">
        <v>26</v>
      </c>
      <c r="B14" s="87" t="s">
        <v>43</v>
      </c>
      <c r="C14" s="111">
        <v>0</v>
      </c>
    </row>
    <row r="15" spans="1:3" ht="21" customHeight="1">
      <c r="A15" s="51" t="s">
        <v>120</v>
      </c>
      <c r="B15" s="112" t="s">
        <v>27</v>
      </c>
      <c r="C15" s="53">
        <v>0</v>
      </c>
    </row>
    <row r="16" spans="1:3" ht="21" customHeight="1">
      <c r="A16" s="86" t="s">
        <v>28</v>
      </c>
      <c r="B16" s="87" t="s">
        <v>29</v>
      </c>
      <c r="C16" s="111">
        <v>0</v>
      </c>
    </row>
    <row r="17" spans="1:3" s="89" customFormat="1" ht="30">
      <c r="A17" s="86" t="s">
        <v>30</v>
      </c>
      <c r="B17" s="87" t="s">
        <v>31</v>
      </c>
      <c r="C17" s="111">
        <v>0</v>
      </c>
    </row>
    <row r="18" spans="1:3" s="89" customFormat="1" ht="18.75" customHeight="1">
      <c r="A18" s="86" t="s">
        <v>32</v>
      </c>
      <c r="B18" s="87" t="s">
        <v>122</v>
      </c>
      <c r="C18" s="111">
        <v>0</v>
      </c>
    </row>
    <row r="19" spans="1:3" s="89" customFormat="1" ht="21" customHeight="1">
      <c r="A19" s="51" t="s">
        <v>123</v>
      </c>
      <c r="B19" s="52" t="s">
        <v>162</v>
      </c>
      <c r="C19" s="53">
        <v>9976</v>
      </c>
    </row>
    <row r="20" spans="1:3" s="89" customFormat="1" ht="21" customHeight="1">
      <c r="A20" s="86" t="s">
        <v>33</v>
      </c>
      <c r="B20" s="87" t="s">
        <v>125</v>
      </c>
      <c r="C20" s="111">
        <v>0</v>
      </c>
    </row>
    <row r="21" spans="1:3" s="89" customFormat="1" ht="21" customHeight="1">
      <c r="A21" s="86" t="s">
        <v>34</v>
      </c>
      <c r="B21" s="87" t="s">
        <v>57</v>
      </c>
      <c r="C21" s="111">
        <v>0</v>
      </c>
    </row>
    <row r="22" spans="1:3" s="89" customFormat="1" ht="21" customHeight="1">
      <c r="A22" s="86" t="s">
        <v>35</v>
      </c>
      <c r="B22" s="87" t="s">
        <v>126</v>
      </c>
      <c r="C22" s="111">
        <v>1</v>
      </c>
    </row>
    <row r="23" spans="1:3" s="89" customFormat="1" ht="21" customHeight="1">
      <c r="A23" s="86" t="s">
        <v>36</v>
      </c>
      <c r="B23" s="87" t="s">
        <v>116</v>
      </c>
      <c r="C23" s="111">
        <v>0</v>
      </c>
    </row>
    <row r="24" spans="1:3" s="89" customFormat="1" ht="21" customHeight="1">
      <c r="A24" s="86" t="s">
        <v>37</v>
      </c>
      <c r="B24" s="87" t="s">
        <v>163</v>
      </c>
      <c r="C24" s="111">
        <v>9975</v>
      </c>
    </row>
    <row r="25" spans="1:3" s="89" customFormat="1" ht="21" customHeight="1">
      <c r="A25" s="86" t="s">
        <v>38</v>
      </c>
      <c r="B25" s="87" t="s">
        <v>127</v>
      </c>
      <c r="C25" s="111">
        <v>0</v>
      </c>
    </row>
    <row r="26" spans="1:3" s="89" customFormat="1" ht="21" customHeight="1">
      <c r="A26" s="51" t="s">
        <v>128</v>
      </c>
      <c r="B26" s="52" t="s">
        <v>149</v>
      </c>
      <c r="C26" s="53">
        <v>5225293.704999999</v>
      </c>
    </row>
    <row r="27" spans="1:3" s="89" customFormat="1" ht="21" customHeight="1">
      <c r="A27" s="86" t="s">
        <v>39</v>
      </c>
      <c r="B27" s="87" t="s">
        <v>125</v>
      </c>
      <c r="C27" s="111">
        <v>4791664.552999999</v>
      </c>
    </row>
    <row r="28" spans="1:3" ht="21" customHeight="1">
      <c r="A28" s="86" t="s">
        <v>40</v>
      </c>
      <c r="B28" s="87" t="s">
        <v>57</v>
      </c>
      <c r="C28" s="111">
        <v>0</v>
      </c>
    </row>
    <row r="29" spans="1:3" s="89" customFormat="1" ht="21" customHeight="1">
      <c r="A29" s="86" t="s">
        <v>41</v>
      </c>
      <c r="B29" s="87" t="s">
        <v>130</v>
      </c>
      <c r="C29" s="111">
        <v>433629.152</v>
      </c>
    </row>
    <row r="30" spans="1:3" ht="27" customHeight="1">
      <c r="A30" s="730"/>
      <c r="B30" s="730"/>
      <c r="C30" s="224" t="str">
        <f>'Thong tin'!B8</f>
        <v>Kon Tum, ngày       tháng 04 năm 2019</v>
      </c>
    </row>
    <row r="31" spans="1:3" ht="18" customHeight="1">
      <c r="A31" s="714" t="s">
        <v>5</v>
      </c>
      <c r="B31" s="714"/>
      <c r="C31" s="91" t="str">
        <f>'Thong tin'!B7</f>
        <v>CỤC TRƯỞNG
</v>
      </c>
    </row>
    <row r="32" spans="1:3" s="116" customFormat="1" ht="18.75">
      <c r="A32" s="113"/>
      <c r="B32" s="114"/>
      <c r="C32" s="115"/>
    </row>
    <row r="33" spans="1:3" ht="15.75" customHeight="1">
      <c r="A33" s="113"/>
      <c r="B33" s="117"/>
      <c r="C33" s="113"/>
    </row>
    <row r="34" spans="1:3" ht="15.75" customHeight="1">
      <c r="A34" s="113"/>
      <c r="B34" s="117"/>
      <c r="C34" s="113"/>
    </row>
    <row r="35" spans="1:3" ht="15.75" customHeight="1">
      <c r="A35" s="113"/>
      <c r="B35" s="118"/>
      <c r="C35" s="115"/>
    </row>
    <row r="36" spans="1:3" ht="15.75" customHeight="1">
      <c r="A36" s="113"/>
      <c r="B36" s="117"/>
      <c r="C36" s="113"/>
    </row>
    <row r="37" spans="1:3" ht="18.75" hidden="1">
      <c r="A37" s="119" t="s">
        <v>164</v>
      </c>
      <c r="B37" s="120"/>
      <c r="C37" s="120"/>
    </row>
    <row r="38" spans="1:3" ht="18.75" hidden="1">
      <c r="A38" s="113"/>
      <c r="B38" s="113" t="s">
        <v>165</v>
      </c>
      <c r="C38" s="113"/>
    </row>
    <row r="39" spans="1:3" ht="18.75" hidden="1">
      <c r="A39" s="113"/>
      <c r="B39" s="113" t="s">
        <v>166</v>
      </c>
      <c r="C39" s="113"/>
    </row>
    <row r="40" spans="1:3" ht="18.75" hidden="1">
      <c r="A40" s="113"/>
      <c r="B40" s="113" t="s">
        <v>167</v>
      </c>
      <c r="C40" s="113"/>
    </row>
    <row r="41" spans="1:3" ht="18.75" hidden="1">
      <c r="A41" s="113"/>
      <c r="B41" s="113" t="s">
        <v>168</v>
      </c>
      <c r="C41" s="113"/>
    </row>
    <row r="42" spans="1:3" ht="18.75">
      <c r="A42" s="113"/>
      <c r="B42" s="113"/>
      <c r="C42" s="113"/>
    </row>
    <row r="43" spans="1:3" ht="18.75">
      <c r="A43" s="714" t="str">
        <f>'Thong tin'!B5</f>
        <v>Phạm Anh Vũ</v>
      </c>
      <c r="B43" s="714"/>
      <c r="C43" s="98" t="str">
        <f>'Thong tin'!B6</f>
        <v>Cao Minh Hoàng Tùng</v>
      </c>
    </row>
  </sheetData>
  <sheetProtection/>
  <mergeCells count="6">
    <mergeCell ref="A31:B31"/>
    <mergeCell ref="A43:B43"/>
    <mergeCell ref="A1:C1"/>
    <mergeCell ref="A2:B2"/>
    <mergeCell ref="A3:B3"/>
    <mergeCell ref="A30:B30"/>
  </mergeCells>
  <printOptions/>
  <pageMargins left="0.37" right="0.25" top="0.24" bottom="0.25"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8"/>
  </sheetPr>
  <dimension ref="A1:Q26"/>
  <sheetViews>
    <sheetView showZeros="0" view="pageBreakPreview" zoomScaleNormal="85" zoomScaleSheetLayoutView="100" zoomScalePageLayoutView="0" workbookViewId="0" topLeftCell="A2">
      <selection activeCell="C11" sqref="C11:O25"/>
    </sheetView>
  </sheetViews>
  <sheetFormatPr defaultColWidth="8.796875" defaultRowHeight="15"/>
  <cols>
    <col min="1" max="1" width="3.59765625" style="46" customWidth="1"/>
    <col min="2" max="2" width="20.59765625" style="8" customWidth="1"/>
    <col min="3" max="3" width="10.8984375" style="8" customWidth="1"/>
    <col min="4" max="4" width="10.09765625" style="8" customWidth="1"/>
    <col min="5" max="5" width="9.8984375" style="8" customWidth="1"/>
    <col min="6" max="6" width="7.59765625" style="8" customWidth="1"/>
    <col min="7" max="7" width="9.69921875" style="8" customWidth="1"/>
    <col min="8" max="8" width="7.59765625" style="8" customWidth="1"/>
    <col min="9" max="9" width="8.69921875" style="8" customWidth="1"/>
    <col min="10" max="10" width="10.69921875" style="8" customWidth="1"/>
    <col min="11" max="11" width="7.3984375" style="8" customWidth="1"/>
    <col min="12" max="12" width="7.09765625" style="8" customWidth="1"/>
    <col min="13" max="13" width="6.09765625" style="8" customWidth="1"/>
    <col min="14" max="14" width="7.59765625" style="8" customWidth="1"/>
    <col min="15" max="15" width="6.3984375" style="8" customWidth="1"/>
    <col min="16" max="16384" width="9" style="8" customWidth="1"/>
  </cols>
  <sheetData>
    <row r="1" spans="1:17" ht="24.75" customHeight="1">
      <c r="A1" s="672" t="s">
        <v>169</v>
      </c>
      <c r="B1" s="672"/>
      <c r="C1" s="7"/>
      <c r="D1" s="673" t="s">
        <v>151</v>
      </c>
      <c r="E1" s="673"/>
      <c r="F1" s="673"/>
      <c r="G1" s="673"/>
      <c r="H1" s="673"/>
      <c r="I1" s="673"/>
      <c r="J1" s="673"/>
      <c r="K1" s="673"/>
      <c r="L1" s="671" t="s">
        <v>74</v>
      </c>
      <c r="M1" s="671"/>
      <c r="N1" s="671"/>
      <c r="O1" s="671"/>
      <c r="P1" s="10"/>
      <c r="Q1" s="10"/>
    </row>
    <row r="2" spans="1:17" ht="16.5" customHeight="1">
      <c r="A2" s="672" t="s">
        <v>75</v>
      </c>
      <c r="B2" s="672"/>
      <c r="C2" s="672"/>
      <c r="D2" s="673" t="s">
        <v>136</v>
      </c>
      <c r="E2" s="673"/>
      <c r="F2" s="673"/>
      <c r="G2" s="673"/>
      <c r="H2" s="673"/>
      <c r="I2" s="673"/>
      <c r="J2" s="673"/>
      <c r="K2" s="673"/>
      <c r="L2" s="674" t="str">
        <f>'Thong tin'!B4</f>
        <v>Cục THADS tỉnh Kon Tum</v>
      </c>
      <c r="M2" s="674"/>
      <c r="N2" s="674"/>
      <c r="O2" s="674"/>
      <c r="P2" s="10"/>
      <c r="Q2" s="18"/>
    </row>
    <row r="3" spans="1:17" ht="16.5" customHeight="1">
      <c r="A3" s="672" t="s">
        <v>77</v>
      </c>
      <c r="B3" s="672"/>
      <c r="C3" s="10"/>
      <c r="D3" s="670" t="str">
        <f>'Thong tin'!B3</f>
        <v>6 tháng / năm 2019</v>
      </c>
      <c r="E3" s="670"/>
      <c r="F3" s="670"/>
      <c r="G3" s="670"/>
      <c r="H3" s="670"/>
      <c r="I3" s="670"/>
      <c r="J3" s="670"/>
      <c r="K3" s="670"/>
      <c r="L3" s="671" t="s">
        <v>78</v>
      </c>
      <c r="M3" s="671"/>
      <c r="N3" s="671"/>
      <c r="O3" s="671"/>
      <c r="P3" s="10"/>
      <c r="Q3" s="102"/>
    </row>
    <row r="4" spans="1:17" ht="16.5" customHeight="1">
      <c r="A4" s="12" t="s">
        <v>79</v>
      </c>
      <c r="B4" s="13"/>
      <c r="C4" s="14"/>
      <c r="D4" s="15"/>
      <c r="E4" s="15"/>
      <c r="F4" s="14"/>
      <c r="G4" s="16"/>
      <c r="H4" s="16"/>
      <c r="I4" s="16"/>
      <c r="J4" s="14"/>
      <c r="K4" s="15"/>
      <c r="L4" s="674" t="s">
        <v>80</v>
      </c>
      <c r="M4" s="674"/>
      <c r="N4" s="674"/>
      <c r="O4" s="674"/>
      <c r="P4" s="10"/>
      <c r="Q4" s="102"/>
    </row>
    <row r="5" spans="1:17" ht="16.5" customHeight="1">
      <c r="A5" s="17"/>
      <c r="B5" s="14"/>
      <c r="C5" s="14"/>
      <c r="D5" s="14"/>
      <c r="E5" s="14"/>
      <c r="F5" s="18"/>
      <c r="G5" s="19"/>
      <c r="H5" s="19"/>
      <c r="I5" s="19"/>
      <c r="J5" s="18"/>
      <c r="K5" s="20"/>
      <c r="L5" s="675" t="s">
        <v>152</v>
      </c>
      <c r="M5" s="675"/>
      <c r="N5" s="675"/>
      <c r="O5" s="675"/>
      <c r="P5" s="10"/>
      <c r="Q5" s="102"/>
    </row>
    <row r="6" spans="1:17" ht="18.75" customHeight="1">
      <c r="A6" s="676" t="s">
        <v>82</v>
      </c>
      <c r="B6" s="677"/>
      <c r="C6" s="682" t="s">
        <v>6</v>
      </c>
      <c r="D6" s="682" t="s">
        <v>83</v>
      </c>
      <c r="E6" s="684"/>
      <c r="F6" s="684"/>
      <c r="G6" s="684"/>
      <c r="H6" s="684"/>
      <c r="I6" s="684"/>
      <c r="J6" s="684"/>
      <c r="K6" s="684"/>
      <c r="L6" s="684"/>
      <c r="M6" s="684"/>
      <c r="N6" s="684"/>
      <c r="O6" s="685"/>
      <c r="P6" s="10"/>
      <c r="Q6" s="102"/>
    </row>
    <row r="7" spans="1:17" ht="20.25" customHeight="1">
      <c r="A7" s="678"/>
      <c r="B7" s="679"/>
      <c r="C7" s="683"/>
      <c r="D7" s="686" t="s">
        <v>7</v>
      </c>
      <c r="E7" s="688" t="s">
        <v>84</v>
      </c>
      <c r="F7" s="689"/>
      <c r="G7" s="690"/>
      <c r="H7" s="691" t="s">
        <v>85</v>
      </c>
      <c r="I7" s="691" t="s">
        <v>86</v>
      </c>
      <c r="J7" s="691" t="s">
        <v>157</v>
      </c>
      <c r="K7" s="691" t="s">
        <v>88</v>
      </c>
      <c r="L7" s="691" t="s">
        <v>89</v>
      </c>
      <c r="M7" s="691" t="s">
        <v>90</v>
      </c>
      <c r="N7" s="691" t="s">
        <v>137</v>
      </c>
      <c r="O7" s="691" t="s">
        <v>91</v>
      </c>
      <c r="P7" s="102"/>
      <c r="Q7" s="102"/>
    </row>
    <row r="8" spans="1:17" ht="21.75" customHeight="1">
      <c r="A8" s="678"/>
      <c r="B8" s="679"/>
      <c r="C8" s="683"/>
      <c r="D8" s="686"/>
      <c r="E8" s="696" t="s">
        <v>92</v>
      </c>
      <c r="F8" s="697" t="s">
        <v>93</v>
      </c>
      <c r="G8" s="698"/>
      <c r="H8" s="691"/>
      <c r="I8" s="691"/>
      <c r="J8" s="691"/>
      <c r="K8" s="691"/>
      <c r="L8" s="691"/>
      <c r="M8" s="691"/>
      <c r="N8" s="691"/>
      <c r="O8" s="691"/>
      <c r="P8" s="723"/>
      <c r="Q8" s="723"/>
    </row>
    <row r="9" spans="1:17" ht="21.75" customHeight="1">
      <c r="A9" s="680"/>
      <c r="B9" s="681"/>
      <c r="C9" s="683"/>
      <c r="D9" s="687"/>
      <c r="E9" s="692"/>
      <c r="F9" s="21" t="s">
        <v>94</v>
      </c>
      <c r="G9" s="23" t="s">
        <v>95</v>
      </c>
      <c r="H9" s="692"/>
      <c r="I9" s="692"/>
      <c r="J9" s="692"/>
      <c r="K9" s="692"/>
      <c r="L9" s="692"/>
      <c r="M9" s="692"/>
      <c r="N9" s="692"/>
      <c r="O9" s="692"/>
      <c r="P9" s="104"/>
      <c r="Q9" s="104"/>
    </row>
    <row r="10" spans="1:17" s="26" customFormat="1" ht="22.5" customHeight="1">
      <c r="A10" s="694" t="s">
        <v>96</v>
      </c>
      <c r="B10" s="695"/>
      <c r="C10" s="24">
        <v>1</v>
      </c>
      <c r="D10" s="24">
        <v>2</v>
      </c>
      <c r="E10" s="24">
        <v>3</v>
      </c>
      <c r="F10" s="24">
        <v>4</v>
      </c>
      <c r="G10" s="24">
        <v>5</v>
      </c>
      <c r="H10" s="24">
        <v>6</v>
      </c>
      <c r="I10" s="24">
        <v>7</v>
      </c>
      <c r="J10" s="24">
        <v>8</v>
      </c>
      <c r="K10" s="24">
        <v>9</v>
      </c>
      <c r="L10" s="24">
        <v>10</v>
      </c>
      <c r="M10" s="24">
        <v>11</v>
      </c>
      <c r="N10" s="24">
        <v>12</v>
      </c>
      <c r="O10" s="24">
        <v>13</v>
      </c>
      <c r="P10" s="121"/>
      <c r="Q10" s="121"/>
    </row>
    <row r="11" spans="1:17" ht="21" customHeight="1">
      <c r="A11" s="27" t="s">
        <v>9</v>
      </c>
      <c r="B11" s="28" t="s">
        <v>97</v>
      </c>
      <c r="C11" s="122">
        <v>719412848.55</v>
      </c>
      <c r="D11" s="122">
        <v>205503378.12500003</v>
      </c>
      <c r="E11" s="122">
        <v>23499968.498000003</v>
      </c>
      <c r="F11" s="122">
        <v>0</v>
      </c>
      <c r="G11" s="122">
        <v>23499968.498000003</v>
      </c>
      <c r="H11" s="122">
        <v>0</v>
      </c>
      <c r="I11" s="122">
        <v>5278800.966</v>
      </c>
      <c r="J11" s="122">
        <v>485050542.436</v>
      </c>
      <c r="K11" s="122">
        <v>80158.525</v>
      </c>
      <c r="L11" s="122">
        <v>0</v>
      </c>
      <c r="M11" s="122">
        <v>0</v>
      </c>
      <c r="N11" s="122">
        <v>0</v>
      </c>
      <c r="O11" s="122">
        <v>0</v>
      </c>
      <c r="P11" s="102"/>
      <c r="Q11" s="102"/>
    </row>
    <row r="12" spans="1:17" ht="21" customHeight="1">
      <c r="A12" s="31">
        <v>1</v>
      </c>
      <c r="B12" s="32" t="s">
        <v>21</v>
      </c>
      <c r="C12" s="123">
        <v>651267281.288</v>
      </c>
      <c r="D12" s="124">
        <v>170554394.82200003</v>
      </c>
      <c r="E12" s="124">
        <v>20937545.981000002</v>
      </c>
      <c r="F12" s="124">
        <v>0</v>
      </c>
      <c r="G12" s="124">
        <v>20937545.981000002</v>
      </c>
      <c r="H12" s="124">
        <v>0</v>
      </c>
      <c r="I12" s="124">
        <v>2909501.968</v>
      </c>
      <c r="J12" s="124">
        <v>456785679.992</v>
      </c>
      <c r="K12" s="124">
        <v>80158.525</v>
      </c>
      <c r="L12" s="124">
        <v>0</v>
      </c>
      <c r="M12" s="124">
        <v>0</v>
      </c>
      <c r="N12" s="124">
        <v>0</v>
      </c>
      <c r="O12" s="124">
        <v>0</v>
      </c>
      <c r="P12" s="102"/>
      <c r="Q12" s="102"/>
    </row>
    <row r="13" spans="1:17" ht="21" customHeight="1">
      <c r="A13" s="31">
        <v>2</v>
      </c>
      <c r="B13" s="32" t="s">
        <v>98</v>
      </c>
      <c r="C13" s="123">
        <v>68145567.262</v>
      </c>
      <c r="D13" s="124">
        <v>34948983.302999996</v>
      </c>
      <c r="E13" s="124">
        <v>2562422.517</v>
      </c>
      <c r="F13" s="124">
        <v>0</v>
      </c>
      <c r="G13" s="124">
        <v>2562422.517</v>
      </c>
      <c r="H13" s="124">
        <v>0</v>
      </c>
      <c r="I13" s="124">
        <v>2369298.9979999997</v>
      </c>
      <c r="J13" s="124">
        <v>28264862.444000006</v>
      </c>
      <c r="K13" s="124">
        <v>0</v>
      </c>
      <c r="L13" s="124">
        <v>0</v>
      </c>
      <c r="M13" s="124">
        <v>0</v>
      </c>
      <c r="N13" s="124">
        <v>0</v>
      </c>
      <c r="O13" s="124">
        <v>0</v>
      </c>
      <c r="P13" s="102"/>
      <c r="Q13" s="102"/>
    </row>
    <row r="14" spans="1:17" ht="21" customHeight="1">
      <c r="A14" s="34" t="s">
        <v>10</v>
      </c>
      <c r="B14" s="35" t="s">
        <v>99</v>
      </c>
      <c r="C14" s="125">
        <v>5537894.58</v>
      </c>
      <c r="D14" s="126">
        <v>917289.942</v>
      </c>
      <c r="E14" s="126">
        <v>1161500</v>
      </c>
      <c r="F14" s="126">
        <v>0</v>
      </c>
      <c r="G14" s="126">
        <v>1161500</v>
      </c>
      <c r="H14" s="126">
        <v>0</v>
      </c>
      <c r="I14" s="126">
        <v>72000</v>
      </c>
      <c r="J14" s="126">
        <v>3387104.638</v>
      </c>
      <c r="K14" s="126">
        <v>0</v>
      </c>
      <c r="L14" s="126">
        <v>0</v>
      </c>
      <c r="M14" s="126">
        <v>0</v>
      </c>
      <c r="N14" s="126">
        <v>0</v>
      </c>
      <c r="O14" s="126">
        <v>0</v>
      </c>
      <c r="P14" s="102"/>
      <c r="Q14" s="102"/>
    </row>
    <row r="15" spans="1:17" ht="21" customHeight="1">
      <c r="A15" s="37" t="s">
        <v>11</v>
      </c>
      <c r="B15" s="38" t="s">
        <v>100</v>
      </c>
      <c r="C15" s="123">
        <v>6184109.913</v>
      </c>
      <c r="D15" s="124">
        <v>1715200</v>
      </c>
      <c r="E15" s="124">
        <v>0</v>
      </c>
      <c r="F15" s="124">
        <v>0</v>
      </c>
      <c r="G15" s="124">
        <v>0</v>
      </c>
      <c r="H15" s="124">
        <v>0</v>
      </c>
      <c r="I15" s="124">
        <v>0</v>
      </c>
      <c r="J15" s="124">
        <v>4468909.913</v>
      </c>
      <c r="K15" s="124">
        <v>0</v>
      </c>
      <c r="L15" s="124">
        <v>0</v>
      </c>
      <c r="M15" s="124">
        <v>0</v>
      </c>
      <c r="N15" s="124">
        <v>0</v>
      </c>
      <c r="O15" s="124">
        <v>0</v>
      </c>
      <c r="P15" s="102"/>
      <c r="Q15" s="102"/>
    </row>
    <row r="16" spans="1:17" ht="21" customHeight="1">
      <c r="A16" s="34" t="s">
        <v>12</v>
      </c>
      <c r="B16" s="35" t="s">
        <v>4</v>
      </c>
      <c r="C16" s="125">
        <v>713874953.9699999</v>
      </c>
      <c r="D16" s="125">
        <v>204586088.18300003</v>
      </c>
      <c r="E16" s="125">
        <v>22338468.498000003</v>
      </c>
      <c r="F16" s="125">
        <v>0</v>
      </c>
      <c r="G16" s="125">
        <v>22338468.498000003</v>
      </c>
      <c r="H16" s="125">
        <v>0</v>
      </c>
      <c r="I16" s="125">
        <v>5206800.966</v>
      </c>
      <c r="J16" s="125">
        <v>481663437.798</v>
      </c>
      <c r="K16" s="125">
        <v>80158.525</v>
      </c>
      <c r="L16" s="125">
        <v>0</v>
      </c>
      <c r="M16" s="125">
        <v>0</v>
      </c>
      <c r="N16" s="125">
        <v>0</v>
      </c>
      <c r="O16" s="125">
        <v>0</v>
      </c>
      <c r="P16" s="102"/>
      <c r="Q16" s="10"/>
    </row>
    <row r="17" spans="1:17" ht="21" customHeight="1">
      <c r="A17" s="37" t="s">
        <v>101</v>
      </c>
      <c r="B17" s="41" t="s">
        <v>1</v>
      </c>
      <c r="C17" s="123">
        <v>171517125.56899998</v>
      </c>
      <c r="D17" s="123">
        <v>72813205.894</v>
      </c>
      <c r="E17" s="123">
        <v>2772048.8260000004</v>
      </c>
      <c r="F17" s="123">
        <v>0</v>
      </c>
      <c r="G17" s="123">
        <v>2772048.8260000004</v>
      </c>
      <c r="H17" s="123">
        <v>0</v>
      </c>
      <c r="I17" s="123">
        <v>4488000.965</v>
      </c>
      <c r="J17" s="123">
        <v>91363711.359</v>
      </c>
      <c r="K17" s="123">
        <v>80158.525</v>
      </c>
      <c r="L17" s="123">
        <v>0</v>
      </c>
      <c r="M17" s="123">
        <v>0</v>
      </c>
      <c r="N17" s="123">
        <v>0</v>
      </c>
      <c r="O17" s="123">
        <v>0</v>
      </c>
      <c r="P17" s="102"/>
      <c r="Q17" s="10"/>
    </row>
    <row r="18" spans="1:17" ht="21" customHeight="1">
      <c r="A18" s="31" t="s">
        <v>13</v>
      </c>
      <c r="B18" s="32" t="s">
        <v>102</v>
      </c>
      <c r="C18" s="123">
        <v>18219200.461999997</v>
      </c>
      <c r="D18" s="124">
        <v>4855617.884</v>
      </c>
      <c r="E18" s="124">
        <v>388224</v>
      </c>
      <c r="F18" s="124">
        <v>0</v>
      </c>
      <c r="G18" s="124">
        <v>388224</v>
      </c>
      <c r="H18" s="124">
        <v>0</v>
      </c>
      <c r="I18" s="124">
        <v>777012.674</v>
      </c>
      <c r="J18" s="124">
        <v>12118187.378999999</v>
      </c>
      <c r="K18" s="124">
        <v>80158.525</v>
      </c>
      <c r="L18" s="124">
        <v>0</v>
      </c>
      <c r="M18" s="124">
        <v>0</v>
      </c>
      <c r="N18" s="124">
        <v>0</v>
      </c>
      <c r="O18" s="124">
        <v>0</v>
      </c>
      <c r="P18" s="102"/>
      <c r="Q18" s="10"/>
    </row>
    <row r="19" spans="1:17" ht="21" customHeight="1">
      <c r="A19" s="31" t="s">
        <v>14</v>
      </c>
      <c r="B19" s="32" t="s">
        <v>103</v>
      </c>
      <c r="C19" s="123">
        <v>7194892.567</v>
      </c>
      <c r="D19" s="124">
        <v>4635609.04</v>
      </c>
      <c r="E19" s="124">
        <v>213233.331</v>
      </c>
      <c r="F19" s="124">
        <v>0</v>
      </c>
      <c r="G19" s="124">
        <v>213233.331</v>
      </c>
      <c r="H19" s="124">
        <v>0</v>
      </c>
      <c r="I19" s="124">
        <v>131400</v>
      </c>
      <c r="J19" s="124">
        <v>2214650.196</v>
      </c>
      <c r="K19" s="124">
        <v>0</v>
      </c>
      <c r="L19" s="124">
        <v>0</v>
      </c>
      <c r="M19" s="124">
        <v>0</v>
      </c>
      <c r="N19" s="124">
        <v>0</v>
      </c>
      <c r="O19" s="124">
        <v>0</v>
      </c>
      <c r="P19" s="102"/>
      <c r="Q19" s="10"/>
    </row>
    <row r="20" spans="1:17" ht="21" customHeight="1">
      <c r="A20" s="31" t="s">
        <v>15</v>
      </c>
      <c r="B20" s="32" t="s">
        <v>104</v>
      </c>
      <c r="C20" s="123">
        <v>116218642.81599998</v>
      </c>
      <c r="D20" s="124">
        <v>60642745.25299999</v>
      </c>
      <c r="E20" s="124">
        <v>2170591.495</v>
      </c>
      <c r="F20" s="124">
        <v>0</v>
      </c>
      <c r="G20" s="124">
        <v>2170591.495</v>
      </c>
      <c r="H20" s="124">
        <v>0</v>
      </c>
      <c r="I20" s="124">
        <v>2311654.291</v>
      </c>
      <c r="J20" s="124">
        <v>51093651.777</v>
      </c>
      <c r="K20" s="124">
        <v>0</v>
      </c>
      <c r="L20" s="124">
        <v>0</v>
      </c>
      <c r="M20" s="124">
        <v>0</v>
      </c>
      <c r="N20" s="124">
        <v>0</v>
      </c>
      <c r="O20" s="124">
        <v>0</v>
      </c>
      <c r="P20" s="102"/>
      <c r="Q20" s="10"/>
    </row>
    <row r="21" spans="1:17" ht="21" customHeight="1">
      <c r="A21" s="31" t="s">
        <v>16</v>
      </c>
      <c r="B21" s="32" t="s">
        <v>105</v>
      </c>
      <c r="C21" s="123">
        <v>25362739.704</v>
      </c>
      <c r="D21" s="124">
        <v>2565582.141</v>
      </c>
      <c r="E21" s="124">
        <v>0</v>
      </c>
      <c r="F21" s="124">
        <v>0</v>
      </c>
      <c r="G21" s="124">
        <v>0</v>
      </c>
      <c r="H21" s="124">
        <v>0</v>
      </c>
      <c r="I21" s="124">
        <v>0</v>
      </c>
      <c r="J21" s="124">
        <v>22797157.563</v>
      </c>
      <c r="K21" s="124">
        <v>0</v>
      </c>
      <c r="L21" s="124">
        <v>0</v>
      </c>
      <c r="M21" s="124">
        <v>0</v>
      </c>
      <c r="N21" s="124">
        <v>0</v>
      </c>
      <c r="O21" s="124">
        <v>0</v>
      </c>
      <c r="P21" s="102"/>
      <c r="Q21" s="10"/>
    </row>
    <row r="22" spans="1:17" ht="21" customHeight="1">
      <c r="A22" s="31" t="s">
        <v>17</v>
      </c>
      <c r="B22" s="32" t="s">
        <v>106</v>
      </c>
      <c r="C22" s="123">
        <v>4521650.02</v>
      </c>
      <c r="D22" s="124">
        <v>113651.576</v>
      </c>
      <c r="E22" s="124">
        <v>0</v>
      </c>
      <c r="F22" s="124">
        <v>0</v>
      </c>
      <c r="G22" s="124">
        <v>0</v>
      </c>
      <c r="H22" s="124">
        <v>0</v>
      </c>
      <c r="I22" s="124">
        <v>1267934</v>
      </c>
      <c r="J22" s="124">
        <v>3140064.444</v>
      </c>
      <c r="K22" s="124">
        <v>0</v>
      </c>
      <c r="L22" s="124">
        <v>0</v>
      </c>
      <c r="M22" s="124">
        <v>0</v>
      </c>
      <c r="N22" s="124">
        <v>0</v>
      </c>
      <c r="O22" s="124">
        <v>0</v>
      </c>
      <c r="P22" s="102"/>
      <c r="Q22" s="10"/>
    </row>
    <row r="23" spans="1:17" ht="25.5">
      <c r="A23" s="31" t="s">
        <v>18</v>
      </c>
      <c r="B23" s="43" t="s">
        <v>107</v>
      </c>
      <c r="C23" s="123">
        <v>0</v>
      </c>
      <c r="D23" s="124">
        <v>0</v>
      </c>
      <c r="E23" s="124">
        <v>0</v>
      </c>
      <c r="F23" s="124">
        <v>0</v>
      </c>
      <c r="G23" s="124">
        <v>0</v>
      </c>
      <c r="H23" s="124">
        <v>0</v>
      </c>
      <c r="I23" s="124">
        <v>0</v>
      </c>
      <c r="J23" s="124">
        <v>0</v>
      </c>
      <c r="K23" s="124">
        <v>0</v>
      </c>
      <c r="L23" s="124">
        <v>0</v>
      </c>
      <c r="M23" s="124">
        <v>0</v>
      </c>
      <c r="N23" s="124">
        <v>0</v>
      </c>
      <c r="O23" s="124">
        <v>0</v>
      </c>
      <c r="P23" s="102"/>
      <c r="Q23" s="10"/>
    </row>
    <row r="24" spans="1:17" ht="21" customHeight="1">
      <c r="A24" s="31" t="s">
        <v>19</v>
      </c>
      <c r="B24" s="32" t="s">
        <v>27</v>
      </c>
      <c r="C24" s="123">
        <v>0</v>
      </c>
      <c r="D24" s="124">
        <v>0</v>
      </c>
      <c r="E24" s="124">
        <v>0</v>
      </c>
      <c r="F24" s="124">
        <v>0</v>
      </c>
      <c r="G24" s="124">
        <v>0</v>
      </c>
      <c r="H24" s="124">
        <v>0</v>
      </c>
      <c r="I24" s="124">
        <v>0</v>
      </c>
      <c r="J24" s="124">
        <v>0</v>
      </c>
      <c r="K24" s="124">
        <v>0</v>
      </c>
      <c r="L24" s="124">
        <v>0</v>
      </c>
      <c r="M24" s="124">
        <v>0</v>
      </c>
      <c r="N24" s="124">
        <v>0</v>
      </c>
      <c r="O24" s="124">
        <v>0</v>
      </c>
      <c r="P24" s="102"/>
      <c r="Q24" s="10"/>
    </row>
    <row r="25" spans="1:17" ht="21" customHeight="1">
      <c r="A25" s="37" t="s">
        <v>108</v>
      </c>
      <c r="B25" s="38" t="s">
        <v>20</v>
      </c>
      <c r="C25" s="123">
        <v>542357828.401</v>
      </c>
      <c r="D25" s="124">
        <v>131772882.28900002</v>
      </c>
      <c r="E25" s="124">
        <v>19566419.672</v>
      </c>
      <c r="F25" s="124">
        <v>0</v>
      </c>
      <c r="G25" s="124">
        <v>19566419.672</v>
      </c>
      <c r="H25" s="124">
        <v>0</v>
      </c>
      <c r="I25" s="124">
        <v>718800.0009999999</v>
      </c>
      <c r="J25" s="124">
        <v>390299726.439</v>
      </c>
      <c r="K25" s="124">
        <v>0</v>
      </c>
      <c r="L25" s="124">
        <v>0</v>
      </c>
      <c r="M25" s="124">
        <v>0</v>
      </c>
      <c r="N25" s="124">
        <v>0</v>
      </c>
      <c r="O25" s="124">
        <v>0</v>
      </c>
      <c r="P25" s="102"/>
      <c r="Q25" s="10"/>
    </row>
    <row r="26" spans="1:17" ht="26.25">
      <c r="A26" s="108" t="s">
        <v>52</v>
      </c>
      <c r="B26" s="109" t="s">
        <v>109</v>
      </c>
      <c r="C26" s="45">
        <f>(C18+C19)/C17</f>
        <v>0.14817233523876958</v>
      </c>
      <c r="D26" s="45">
        <f aca="true" t="shared" si="0" ref="D26:O26">(D18+D19)/D17</f>
        <v>0.1303503507017276</v>
      </c>
      <c r="E26" s="45">
        <f t="shared" si="0"/>
        <v>0.2169721273877735</v>
      </c>
      <c r="F26" s="45" t="e">
        <f t="shared" si="0"/>
        <v>#DIV/0!</v>
      </c>
      <c r="G26" s="45">
        <f t="shared" si="0"/>
        <v>0.2169721273877735</v>
      </c>
      <c r="H26" s="45" t="e">
        <f t="shared" si="0"/>
        <v>#DIV/0!</v>
      </c>
      <c r="I26" s="45">
        <f t="shared" si="0"/>
        <v>0.20240919756575856</v>
      </c>
      <c r="J26" s="45">
        <f t="shared" si="0"/>
        <v>0.15687670040768445</v>
      </c>
      <c r="K26" s="45">
        <f t="shared" si="0"/>
        <v>1</v>
      </c>
      <c r="L26" s="45" t="e">
        <f t="shared" si="0"/>
        <v>#DIV/0!</v>
      </c>
      <c r="M26" s="45" t="e">
        <f t="shared" si="0"/>
        <v>#DIV/0!</v>
      </c>
      <c r="N26" s="45" t="e">
        <f t="shared" si="0"/>
        <v>#DIV/0!</v>
      </c>
      <c r="O26" s="45" t="e">
        <f t="shared" si="0"/>
        <v>#DIV/0!</v>
      </c>
      <c r="P26" s="102"/>
      <c r="Q26" s="10"/>
    </row>
  </sheetData>
  <sheetProtection/>
  <mergeCells count="28">
    <mergeCell ref="P8:Q8"/>
    <mergeCell ref="A10:B10"/>
    <mergeCell ref="H7:H9"/>
    <mergeCell ref="I7:I9"/>
    <mergeCell ref="J7:J9"/>
    <mergeCell ref="K7:K9"/>
    <mergeCell ref="D7:D9"/>
    <mergeCell ref="E7:G7"/>
    <mergeCell ref="L7:L9"/>
    <mergeCell ref="M7:M9"/>
    <mergeCell ref="L4:O4"/>
    <mergeCell ref="L5:O5"/>
    <mergeCell ref="A6:B9"/>
    <mergeCell ref="C6:C9"/>
    <mergeCell ref="D6:O6"/>
    <mergeCell ref="N7:N9"/>
    <mergeCell ref="O7:O9"/>
    <mergeCell ref="E8:E9"/>
    <mergeCell ref="F8:G8"/>
    <mergeCell ref="L3:O3"/>
    <mergeCell ref="L1:O1"/>
    <mergeCell ref="A2:C2"/>
    <mergeCell ref="D2:K2"/>
    <mergeCell ref="L2:O2"/>
    <mergeCell ref="A3:B3"/>
    <mergeCell ref="D3:K3"/>
    <mergeCell ref="A1:B1"/>
    <mergeCell ref="D1:K1"/>
  </mergeCells>
  <printOptions/>
  <pageMargins left="0.2" right="0" top="0.25" bottom="0" header="0.36" footer="0.27"/>
  <pageSetup horizontalDpi="600" verticalDpi="600" orientation="landscape" paperSize="9" r:id="rId2"/>
  <ignoredErrors>
    <ignoredError sqref="F26:O26" evalError="1"/>
  </ignoredErrors>
  <drawing r:id="rId1"/>
</worksheet>
</file>

<file path=xl/worksheets/sheet9.xml><?xml version="1.0" encoding="utf-8"?>
<worksheet xmlns="http://schemas.openxmlformats.org/spreadsheetml/2006/main" xmlns:r="http://schemas.openxmlformats.org/officeDocument/2006/relationships">
  <sheetPr>
    <tabColor indexed="48"/>
  </sheetPr>
  <dimension ref="A1:C42"/>
  <sheetViews>
    <sheetView showZeros="0" view="pageBreakPreview" zoomScaleNormal="80" zoomScaleSheetLayoutView="100" zoomScalePageLayoutView="0" workbookViewId="0" topLeftCell="A1">
      <selection activeCell="C8" sqref="C8"/>
    </sheetView>
  </sheetViews>
  <sheetFormatPr defaultColWidth="8.796875" defaultRowHeight="15"/>
  <cols>
    <col min="1" max="1" width="4.19921875" style="17" customWidth="1"/>
    <col min="2" max="2" width="47.3984375" style="17" customWidth="1"/>
    <col min="3" max="3" width="39.5" style="17" customWidth="1"/>
    <col min="4" max="16384" width="9" style="17" customWidth="1"/>
  </cols>
  <sheetData>
    <row r="1" spans="1:3" s="46" customFormat="1" ht="36" customHeight="1">
      <c r="A1" s="715" t="s">
        <v>170</v>
      </c>
      <c r="B1" s="716"/>
      <c r="C1" s="716"/>
    </row>
    <row r="2" spans="1:3" s="85" customFormat="1" ht="19.5" customHeight="1">
      <c r="A2" s="717" t="s">
        <v>23</v>
      </c>
      <c r="B2" s="718"/>
      <c r="C2" s="127" t="s">
        <v>161</v>
      </c>
    </row>
    <row r="3" spans="1:3" ht="18.75" customHeight="1">
      <c r="A3" s="728" t="s">
        <v>0</v>
      </c>
      <c r="B3" s="729"/>
      <c r="C3" s="128">
        <v>1</v>
      </c>
    </row>
    <row r="4" spans="1:3" ht="19.5" customHeight="1">
      <c r="A4" s="51" t="s">
        <v>101</v>
      </c>
      <c r="B4" s="52" t="s">
        <v>171</v>
      </c>
      <c r="C4" s="53">
        <v>25362739.704</v>
      </c>
    </row>
    <row r="5" spans="1:3" s="89" customFormat="1" ht="19.5" customHeight="1">
      <c r="A5" s="86" t="s">
        <v>13</v>
      </c>
      <c r="B5" s="87" t="s">
        <v>125</v>
      </c>
      <c r="C5" s="111">
        <v>0</v>
      </c>
    </row>
    <row r="6" spans="1:3" s="89" customFormat="1" ht="19.5" customHeight="1">
      <c r="A6" s="86" t="s">
        <v>14</v>
      </c>
      <c r="B6" s="87" t="s">
        <v>57</v>
      </c>
      <c r="C6" s="111">
        <v>1</v>
      </c>
    </row>
    <row r="7" spans="1:3" s="89" customFormat="1" ht="19.5" customHeight="1">
      <c r="A7" s="86" t="s">
        <v>15</v>
      </c>
      <c r="B7" s="87" t="s">
        <v>130</v>
      </c>
      <c r="C7" s="111">
        <v>204399.891</v>
      </c>
    </row>
    <row r="8" spans="1:3" s="89" customFormat="1" ht="19.5" customHeight="1">
      <c r="A8" s="86" t="s">
        <v>16</v>
      </c>
      <c r="B8" s="87" t="s">
        <v>126</v>
      </c>
      <c r="C8" s="111">
        <v>25158338.813</v>
      </c>
    </row>
    <row r="9" spans="1:3" s="89" customFormat="1" ht="19.5" customHeight="1">
      <c r="A9" s="86" t="s">
        <v>17</v>
      </c>
      <c r="B9" s="87" t="s">
        <v>116</v>
      </c>
      <c r="C9" s="111">
        <v>0</v>
      </c>
    </row>
    <row r="10" spans="1:3" s="89" customFormat="1" ht="19.5" customHeight="1">
      <c r="A10" s="86" t="s">
        <v>18</v>
      </c>
      <c r="B10" s="87" t="s">
        <v>143</v>
      </c>
      <c r="C10" s="111">
        <v>0</v>
      </c>
    </row>
    <row r="11" spans="1:3" s="89" customFormat="1" ht="19.5" customHeight="1">
      <c r="A11" s="86" t="s">
        <v>19</v>
      </c>
      <c r="B11" s="87" t="s">
        <v>118</v>
      </c>
      <c r="C11" s="111">
        <v>0</v>
      </c>
    </row>
    <row r="12" spans="1:3" s="90" customFormat="1" ht="19.5" customHeight="1">
      <c r="A12" s="86" t="s">
        <v>22</v>
      </c>
      <c r="B12" s="87" t="s">
        <v>144</v>
      </c>
      <c r="C12" s="111">
        <v>0</v>
      </c>
    </row>
    <row r="13" spans="1:3" s="90" customFormat="1" ht="19.5" customHeight="1">
      <c r="A13" s="86" t="s">
        <v>58</v>
      </c>
      <c r="B13" s="87" t="s">
        <v>43</v>
      </c>
      <c r="C13" s="111">
        <v>0</v>
      </c>
    </row>
    <row r="14" spans="1:3" s="90" customFormat="1" ht="19.5" customHeight="1">
      <c r="A14" s="51" t="s">
        <v>108</v>
      </c>
      <c r="B14" s="52" t="s">
        <v>172</v>
      </c>
      <c r="C14" s="53">
        <v>4521650.02</v>
      </c>
    </row>
    <row r="15" spans="1:3" s="90" customFormat="1" ht="19.5" customHeight="1">
      <c r="A15" s="86" t="s">
        <v>24</v>
      </c>
      <c r="B15" s="87" t="s">
        <v>25</v>
      </c>
      <c r="C15" s="111">
        <v>4521650.02</v>
      </c>
    </row>
    <row r="16" spans="1:3" s="90" customFormat="1" ht="19.5" customHeight="1">
      <c r="A16" s="86" t="s">
        <v>26</v>
      </c>
      <c r="B16" s="87" t="s">
        <v>43</v>
      </c>
      <c r="C16" s="111">
        <v>0</v>
      </c>
    </row>
    <row r="17" spans="1:3" ht="19.5" customHeight="1">
      <c r="A17" s="51" t="s">
        <v>120</v>
      </c>
      <c r="B17" s="112" t="s">
        <v>27</v>
      </c>
      <c r="C17" s="53">
        <v>0</v>
      </c>
    </row>
    <row r="18" spans="1:3" ht="19.5" customHeight="1">
      <c r="A18" s="86" t="s">
        <v>28</v>
      </c>
      <c r="B18" s="87" t="s">
        <v>29</v>
      </c>
      <c r="C18" s="111">
        <v>0</v>
      </c>
    </row>
    <row r="19" spans="1:3" s="89" customFormat="1" ht="30">
      <c r="A19" s="86" t="s">
        <v>30</v>
      </c>
      <c r="B19" s="87" t="s">
        <v>31</v>
      </c>
      <c r="C19" s="111">
        <v>0</v>
      </c>
    </row>
    <row r="20" spans="1:3" s="89" customFormat="1" ht="17.25" customHeight="1">
      <c r="A20" s="86" t="s">
        <v>32</v>
      </c>
      <c r="B20" s="87" t="s">
        <v>122</v>
      </c>
      <c r="C20" s="111">
        <v>0</v>
      </c>
    </row>
    <row r="21" spans="1:3" s="89" customFormat="1" ht="19.5" customHeight="1">
      <c r="A21" s="129" t="s">
        <v>123</v>
      </c>
      <c r="B21" s="52" t="s">
        <v>162</v>
      </c>
      <c r="C21" s="53">
        <v>7194892.566999999</v>
      </c>
    </row>
    <row r="22" spans="1:3" s="89" customFormat="1" ht="19.5" customHeight="1">
      <c r="A22" s="86" t="s">
        <v>33</v>
      </c>
      <c r="B22" s="87" t="s">
        <v>125</v>
      </c>
      <c r="C22" s="111">
        <v>124863.731</v>
      </c>
    </row>
    <row r="23" spans="1:3" s="89" customFormat="1" ht="19.5" customHeight="1">
      <c r="A23" s="86" t="s">
        <v>34</v>
      </c>
      <c r="B23" s="87" t="s">
        <v>57</v>
      </c>
      <c r="C23" s="111">
        <v>0</v>
      </c>
    </row>
    <row r="24" spans="1:3" s="89" customFormat="1" ht="19.5" customHeight="1">
      <c r="A24" s="86" t="s">
        <v>35</v>
      </c>
      <c r="B24" s="87" t="s">
        <v>146</v>
      </c>
      <c r="C24" s="111">
        <v>7070028.835999999</v>
      </c>
    </row>
    <row r="25" spans="1:3" s="89" customFormat="1" ht="19.5" customHeight="1">
      <c r="A25" s="86" t="s">
        <v>36</v>
      </c>
      <c r="B25" s="87" t="s">
        <v>115</v>
      </c>
      <c r="C25" s="111">
        <v>0</v>
      </c>
    </row>
    <row r="26" spans="1:3" s="89" customFormat="1" ht="19.5" customHeight="1">
      <c r="A26" s="86" t="s">
        <v>37</v>
      </c>
      <c r="B26" s="87" t="s">
        <v>147</v>
      </c>
      <c r="C26" s="111">
        <v>0</v>
      </c>
    </row>
    <row r="27" spans="1:3" s="89" customFormat="1" ht="19.5" customHeight="1">
      <c r="A27" s="86" t="s">
        <v>38</v>
      </c>
      <c r="B27" s="87" t="s">
        <v>118</v>
      </c>
      <c r="C27" s="111">
        <v>0</v>
      </c>
    </row>
    <row r="28" spans="1:3" s="89" customFormat="1" ht="19.5" customHeight="1">
      <c r="A28" s="86" t="s">
        <v>44</v>
      </c>
      <c r="B28" s="87" t="s">
        <v>148</v>
      </c>
      <c r="C28" s="111">
        <v>0</v>
      </c>
    </row>
    <row r="29" spans="1:3" s="89" customFormat="1" ht="19.5" customHeight="1">
      <c r="A29" s="51" t="s">
        <v>128</v>
      </c>
      <c r="B29" s="52" t="s">
        <v>173</v>
      </c>
      <c r="C29" s="53">
        <v>542357828.4009999</v>
      </c>
    </row>
    <row r="30" spans="1:3" ht="19.5" customHeight="1">
      <c r="A30" s="86" t="s">
        <v>39</v>
      </c>
      <c r="B30" s="87" t="s">
        <v>125</v>
      </c>
      <c r="C30" s="111">
        <v>539837342.1759999</v>
      </c>
    </row>
    <row r="31" spans="1:3" s="89" customFormat="1" ht="19.5" customHeight="1">
      <c r="A31" s="86" t="s">
        <v>40</v>
      </c>
      <c r="B31" s="87" t="s">
        <v>57</v>
      </c>
      <c r="C31" s="111">
        <v>0</v>
      </c>
    </row>
    <row r="32" spans="1:3" s="89" customFormat="1" ht="19.5" customHeight="1">
      <c r="A32" s="86" t="s">
        <v>41</v>
      </c>
      <c r="B32" s="87" t="s">
        <v>146</v>
      </c>
      <c r="C32" s="111">
        <v>2520486.225</v>
      </c>
    </row>
    <row r="33" spans="1:3" s="89" customFormat="1" ht="15.75">
      <c r="A33" s="130"/>
      <c r="B33" s="131"/>
      <c r="C33" s="131"/>
    </row>
    <row r="34" spans="1:3" s="132" customFormat="1" ht="18.75">
      <c r="A34" s="731"/>
      <c r="B34" s="731"/>
      <c r="C34" s="222" t="str">
        <f>'Thong tin'!B8</f>
        <v>Kon Tum, ngày       tháng 04 năm 2019</v>
      </c>
    </row>
    <row r="35" spans="1:3" s="133" customFormat="1" ht="18.75">
      <c r="A35" s="713" t="s">
        <v>5</v>
      </c>
      <c r="B35" s="713"/>
      <c r="C35" s="91" t="str">
        <f>'Thong tin'!B7</f>
        <v>CỤC TRƯỞNG
</v>
      </c>
    </row>
    <row r="36" spans="1:3" s="132" customFormat="1" ht="18.75">
      <c r="A36" s="92"/>
      <c r="B36" s="93"/>
      <c r="C36" s="93"/>
    </row>
    <row r="37" spans="1:3" s="132" customFormat="1" ht="18.75">
      <c r="A37" s="92"/>
      <c r="B37" s="93"/>
      <c r="C37" s="93"/>
    </row>
    <row r="38" spans="1:3" s="132" customFormat="1" ht="18.75">
      <c r="A38" s="92"/>
      <c r="B38" s="93"/>
      <c r="C38" s="93"/>
    </row>
    <row r="39" spans="1:3" s="132" customFormat="1" ht="18.75">
      <c r="A39" s="92"/>
      <c r="B39" s="93"/>
      <c r="C39" s="93"/>
    </row>
    <row r="40" spans="1:3" s="132" customFormat="1" ht="15.75">
      <c r="A40" s="92"/>
      <c r="B40" s="92"/>
      <c r="C40" s="92"/>
    </row>
    <row r="41" spans="1:3" ht="15.75">
      <c r="A41" s="95"/>
      <c r="B41" s="94"/>
      <c r="C41" s="96"/>
    </row>
    <row r="42" spans="1:3" ht="18.75">
      <c r="A42" s="714" t="str">
        <f>'Thong tin'!B5</f>
        <v>Phạm Anh Vũ</v>
      </c>
      <c r="B42" s="714"/>
      <c r="C42" s="98" t="str">
        <f>'Thong tin'!B6</f>
        <v>Cao Minh Hoàng Tùng</v>
      </c>
    </row>
    <row r="43" ht="0.75" customHeight="1"/>
  </sheetData>
  <sheetProtection/>
  <mergeCells count="6">
    <mergeCell ref="A35:B35"/>
    <mergeCell ref="A42:B42"/>
    <mergeCell ref="A1:C1"/>
    <mergeCell ref="A2:B2"/>
    <mergeCell ref="A3:B3"/>
    <mergeCell ref="A34:B34"/>
  </mergeCells>
  <printOptions/>
  <pageMargins left="0.41" right="0.25" top="0.33" bottom="0.33" header="0.5"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hai nam 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 nam</dc:creator>
  <cp:keywords/>
  <dc:description/>
  <cp:lastModifiedBy>DELL</cp:lastModifiedBy>
  <cp:lastPrinted>2019-04-05T08:12:19Z</cp:lastPrinted>
  <dcterms:created xsi:type="dcterms:W3CDTF">2005-11-04T11:36:55Z</dcterms:created>
  <dcterms:modified xsi:type="dcterms:W3CDTF">2019-04-18T09:34:09Z</dcterms:modified>
  <cp:category/>
  <cp:version/>
  <cp:contentType/>
  <cp:contentStatus/>
</cp:coreProperties>
</file>